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admin.DESKTOP-J2L9KMA\Desktop\Općina fin izvještaji\Fin izvješt za 2026\"/>
    </mc:Choice>
  </mc:AlternateContent>
  <bookViews>
    <workbookView xWindow="0" yWindow="0" windowWidth="24000" windowHeight="960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B340" i="9" s="1"/>
  <c r="E340" i="9"/>
  <c r="H339" i="9"/>
  <c r="E339" i="9" s="1"/>
  <c r="B339" i="9" s="1"/>
  <c r="G339" i="9"/>
  <c r="F339" i="9"/>
  <c r="F338" i="9"/>
  <c r="F337" i="9"/>
  <c r="F336" i="9"/>
  <c r="F335" i="9"/>
  <c r="H334" i="9"/>
  <c r="G334" i="9"/>
  <c r="F334" i="9"/>
  <c r="E334" i="9"/>
  <c r="B334" i="9" s="1"/>
  <c r="F333" i="9"/>
  <c r="H332" i="9"/>
  <c r="G332" i="9"/>
  <c r="E332" i="9" s="1"/>
  <c r="B332" i="9" s="1"/>
  <c r="F332" i="9"/>
  <c r="H331" i="9"/>
  <c r="G331" i="9"/>
  <c r="E331" i="9" s="1"/>
  <c r="B331" i="9" s="1"/>
  <c r="F331" i="9"/>
  <c r="H330" i="9"/>
  <c r="G330" i="9"/>
  <c r="F330" i="9"/>
  <c r="E330" i="9"/>
  <c r="B330" i="9" s="1"/>
  <c r="H329" i="9"/>
  <c r="G329" i="9"/>
  <c r="F329" i="9"/>
  <c r="E329" i="9"/>
  <c r="B329" i="9" s="1"/>
  <c r="H328" i="9"/>
  <c r="G328" i="9"/>
  <c r="F328" i="9"/>
  <c r="H327" i="9"/>
  <c r="E327" i="9" s="1"/>
  <c r="B327" i="9" s="1"/>
  <c r="G327" i="9"/>
  <c r="F327" i="9"/>
  <c r="H326" i="9"/>
  <c r="G326" i="9"/>
  <c r="E326" i="9" s="1"/>
  <c r="B326" i="9" s="1"/>
  <c r="F326" i="9"/>
  <c r="H325" i="9"/>
  <c r="E325" i="9" s="1"/>
  <c r="B325" i="9" s="1"/>
  <c r="G325" i="9"/>
  <c r="F325" i="9"/>
  <c r="H324" i="9"/>
  <c r="G324" i="9"/>
  <c r="F324" i="9"/>
  <c r="E324" i="9"/>
  <c r="B324" i="9" s="1"/>
  <c r="H323" i="9"/>
  <c r="G323" i="9"/>
  <c r="F323" i="9"/>
  <c r="H322" i="9"/>
  <c r="G322" i="9"/>
  <c r="E322" i="9" s="1"/>
  <c r="B322" i="9" s="1"/>
  <c r="F322" i="9"/>
  <c r="H321" i="9"/>
  <c r="G321" i="9"/>
  <c r="F321" i="9"/>
  <c r="H320" i="9"/>
  <c r="G320" i="9"/>
  <c r="F320" i="9"/>
  <c r="E320" i="9"/>
  <c r="B320" i="9" s="1"/>
  <c r="H319" i="9"/>
  <c r="G319" i="9"/>
  <c r="F319" i="9"/>
  <c r="H318" i="9"/>
  <c r="G318" i="9"/>
  <c r="E318" i="9" s="1"/>
  <c r="B318" i="9" s="1"/>
  <c r="F318" i="9"/>
  <c r="H317" i="9"/>
  <c r="E317" i="9" s="1"/>
  <c r="B317" i="9" s="1"/>
  <c r="G317" i="9"/>
  <c r="F317" i="9"/>
  <c r="H316" i="9"/>
  <c r="G316" i="9"/>
  <c r="F316" i="9"/>
  <c r="E316" i="9"/>
  <c r="B316" i="9" s="1"/>
  <c r="F315" i="9"/>
  <c r="F314" i="9"/>
  <c r="F313" i="9"/>
  <c r="H312" i="9"/>
  <c r="G312" i="9"/>
  <c r="F312" i="9"/>
  <c r="E312" i="9"/>
  <c r="B312" i="9" s="1"/>
  <c r="H311" i="9"/>
  <c r="G311" i="9"/>
  <c r="F311" i="9"/>
  <c r="H310" i="9"/>
  <c r="G310" i="9"/>
  <c r="F310" i="9"/>
  <c r="F309" i="9"/>
  <c r="F308" i="9"/>
  <c r="H307" i="9"/>
  <c r="G307" i="9"/>
  <c r="F307" i="9"/>
  <c r="F306" i="9"/>
  <c r="H305" i="9"/>
  <c r="G305" i="9"/>
  <c r="E305" i="9" s="1"/>
  <c r="B305" i="9" s="1"/>
  <c r="F305" i="9"/>
  <c r="H304" i="9"/>
  <c r="E304" i="9" s="1"/>
  <c r="B304" i="9" s="1"/>
  <c r="G304" i="9"/>
  <c r="F304" i="9"/>
  <c r="H303" i="9"/>
  <c r="G303" i="9"/>
  <c r="F303" i="9"/>
  <c r="E303" i="9"/>
  <c r="B303" i="9" s="1"/>
  <c r="F302" i="9"/>
  <c r="F301" i="9"/>
  <c r="F300" i="9"/>
  <c r="F298" i="9" s="1"/>
  <c r="F299" i="9"/>
  <c r="F297" i="9"/>
  <c r="L296" i="9"/>
  <c r="H296" i="9"/>
  <c r="F296" i="9"/>
  <c r="F295" i="9"/>
  <c r="I294" i="9"/>
  <c r="H294" i="9"/>
  <c r="F294" i="9"/>
  <c r="E294" i="9"/>
  <c r="B294" i="9" s="1"/>
  <c r="E293" i="9"/>
  <c r="M292" i="9"/>
  <c r="L292" i="9"/>
  <c r="F292" i="9"/>
  <c r="E292" i="9"/>
  <c r="B292" i="9" s="1"/>
  <c r="M291" i="9"/>
  <c r="L291" i="9"/>
  <c r="F291" i="9"/>
  <c r="B291" i="9" s="1"/>
  <c r="E291" i="9"/>
  <c r="M290" i="9"/>
  <c r="L290" i="9"/>
  <c r="E290" i="9"/>
  <c r="M289" i="9"/>
  <c r="F289" i="9" s="1"/>
  <c r="B289" i="9" s="1"/>
  <c r="L289" i="9"/>
  <c r="E289" i="9"/>
  <c r="M288" i="9"/>
  <c r="L288" i="9"/>
  <c r="F288" i="9"/>
  <c r="E288" i="9"/>
  <c r="B288" i="9" s="1"/>
  <c r="M287" i="9"/>
  <c r="L287" i="9"/>
  <c r="F287" i="9"/>
  <c r="B287" i="9" s="1"/>
  <c r="E287" i="9"/>
  <c r="M286" i="9"/>
  <c r="L286" i="9"/>
  <c r="E286" i="9"/>
  <c r="M285" i="9"/>
  <c r="L285" i="9"/>
  <c r="E285" i="9"/>
  <c r="M284" i="9"/>
  <c r="L284" i="9"/>
  <c r="F284" i="9"/>
  <c r="E284" i="9"/>
  <c r="B284" i="9" s="1"/>
  <c r="M283" i="9"/>
  <c r="L283" i="9"/>
  <c r="F283" i="9"/>
  <c r="B283" i="9" s="1"/>
  <c r="E283" i="9"/>
  <c r="M282" i="9"/>
  <c r="L282" i="9"/>
  <c r="E282" i="9"/>
  <c r="M281" i="9"/>
  <c r="L281" i="9"/>
  <c r="E281" i="9"/>
  <c r="M280" i="9"/>
  <c r="L280" i="9"/>
  <c r="F280" i="9"/>
  <c r="E280" i="9"/>
  <c r="B280" i="9" s="1"/>
  <c r="M279" i="9"/>
  <c r="L279" i="9"/>
  <c r="F279" i="9"/>
  <c r="B279" i="9" s="1"/>
  <c r="E279" i="9"/>
  <c r="M278" i="9"/>
  <c r="L278" i="9"/>
  <c r="E278" i="9"/>
  <c r="M277" i="9"/>
  <c r="L277" i="9"/>
  <c r="E277" i="9"/>
  <c r="M276" i="9"/>
  <c r="L276" i="9"/>
  <c r="F276" i="9"/>
  <c r="E276" i="9"/>
  <c r="B276" i="9" s="1"/>
  <c r="M275" i="9"/>
  <c r="L275" i="9"/>
  <c r="F275" i="9" s="1"/>
  <c r="E275" i="9"/>
  <c r="M274" i="9"/>
  <c r="L274" i="9"/>
  <c r="E274" i="9"/>
  <c r="M273" i="9"/>
  <c r="L273" i="9"/>
  <c r="E273" i="9"/>
  <c r="M272" i="9"/>
  <c r="L272" i="9"/>
  <c r="F272" i="9"/>
  <c r="E272" i="9"/>
  <c r="B272" i="9" s="1"/>
  <c r="M271" i="9"/>
  <c r="L271" i="9"/>
  <c r="F271" i="9" s="1"/>
  <c r="E271" i="9"/>
  <c r="M270" i="9"/>
  <c r="L270" i="9"/>
  <c r="E270" i="9"/>
  <c r="M269" i="9"/>
  <c r="L269" i="9"/>
  <c r="E269" i="9"/>
  <c r="M268" i="9"/>
  <c r="L268" i="9"/>
  <c r="F268" i="9"/>
  <c r="E268" i="9"/>
  <c r="B268" i="9" s="1"/>
  <c r="M267" i="9"/>
  <c r="L267" i="9"/>
  <c r="F267" i="9" s="1"/>
  <c r="E267" i="9"/>
  <c r="M266" i="9"/>
  <c r="L266" i="9"/>
  <c r="E266" i="9"/>
  <c r="M265" i="9"/>
  <c r="L265" i="9"/>
  <c r="E265" i="9"/>
  <c r="M264" i="9"/>
  <c r="L264" i="9"/>
  <c r="F264" i="9"/>
  <c r="E264" i="9"/>
  <c r="B264" i="9" s="1"/>
  <c r="M263" i="9"/>
  <c r="L263" i="9"/>
  <c r="F263" i="9" s="1"/>
  <c r="B263" i="9" s="1"/>
  <c r="E263" i="9"/>
  <c r="M262" i="9"/>
  <c r="L262" i="9"/>
  <c r="E262" i="9"/>
  <c r="M261" i="9"/>
  <c r="L261" i="9"/>
  <c r="E261" i="9"/>
  <c r="M260" i="9"/>
  <c r="L260" i="9"/>
  <c r="F260" i="9"/>
  <c r="E260" i="9"/>
  <c r="B260" i="9" s="1"/>
  <c r="M259" i="9"/>
  <c r="L259" i="9"/>
  <c r="F259" i="9" s="1"/>
  <c r="B259" i="9" s="1"/>
  <c r="E259" i="9"/>
  <c r="M258" i="9"/>
  <c r="L258" i="9"/>
  <c r="E258" i="9"/>
  <c r="M257" i="9"/>
  <c r="L257" i="9"/>
  <c r="E257" i="9"/>
  <c r="M256" i="9"/>
  <c r="L256" i="9"/>
  <c r="F256" i="9"/>
  <c r="E256" i="9"/>
  <c r="B256" i="9" s="1"/>
  <c r="M255" i="9"/>
  <c r="L255" i="9"/>
  <c r="F255" i="9" s="1"/>
  <c r="B255" i="9" s="1"/>
  <c r="E255" i="9"/>
  <c r="M254" i="9"/>
  <c r="L254" i="9"/>
  <c r="E254" i="9"/>
  <c r="M253" i="9"/>
  <c r="L253" i="9"/>
  <c r="E253" i="9"/>
  <c r="M252" i="9"/>
  <c r="L252" i="9"/>
  <c r="F252" i="9"/>
  <c r="E252" i="9"/>
  <c r="B252" i="9" s="1"/>
  <c r="M251" i="9"/>
  <c r="L251" i="9"/>
  <c r="F251" i="9" s="1"/>
  <c r="B251" i="9" s="1"/>
  <c r="E251" i="9"/>
  <c r="M250" i="9"/>
  <c r="L250" i="9"/>
  <c r="E250" i="9"/>
  <c r="M249" i="9"/>
  <c r="F249" i="9" s="1"/>
  <c r="B249" i="9" s="1"/>
  <c r="L249" i="9"/>
  <c r="E249" i="9"/>
  <c r="M248" i="9"/>
  <c r="L248" i="9"/>
  <c r="F248" i="9"/>
  <c r="E248" i="9"/>
  <c r="B248" i="9" s="1"/>
  <c r="M247" i="9"/>
  <c r="L247" i="9"/>
  <c r="F247" i="9" s="1"/>
  <c r="B247" i="9" s="1"/>
  <c r="E247" i="9"/>
  <c r="M246" i="9"/>
  <c r="L246" i="9"/>
  <c r="E246" i="9"/>
  <c r="M245" i="9"/>
  <c r="L245" i="9"/>
  <c r="E245" i="9"/>
  <c r="M244" i="9"/>
  <c r="L244" i="9"/>
  <c r="F244" i="9"/>
  <c r="E244" i="9"/>
  <c r="B244" i="9" s="1"/>
  <c r="M243" i="9"/>
  <c r="L243" i="9"/>
  <c r="F243" i="9" s="1"/>
  <c r="E243" i="9"/>
  <c r="M242" i="9"/>
  <c r="L242" i="9"/>
  <c r="E242" i="9"/>
  <c r="M241" i="9"/>
  <c r="L241" i="9"/>
  <c r="E241" i="9"/>
  <c r="M240" i="9"/>
  <c r="L240" i="9"/>
  <c r="F240" i="9"/>
  <c r="E240" i="9"/>
  <c r="B240" i="9" s="1"/>
  <c r="M239" i="9"/>
  <c r="L239" i="9"/>
  <c r="F239" i="9" s="1"/>
  <c r="B239" i="9" s="1"/>
  <c r="E239" i="9"/>
  <c r="M238" i="9"/>
  <c r="L238" i="9"/>
  <c r="E238" i="9"/>
  <c r="M237" i="9"/>
  <c r="F237" i="9" s="1"/>
  <c r="B237" i="9" s="1"/>
  <c r="L237" i="9"/>
  <c r="E237" i="9"/>
  <c r="M236" i="9"/>
  <c r="L236" i="9"/>
  <c r="F236" i="9" s="1"/>
  <c r="E236" i="9"/>
  <c r="M235" i="9"/>
  <c r="L235" i="9"/>
  <c r="F235" i="9" s="1"/>
  <c r="B235" i="9" s="1"/>
  <c r="E235" i="9"/>
  <c r="M234" i="9"/>
  <c r="L234" i="9"/>
  <c r="E234" i="9"/>
  <c r="M233" i="9"/>
  <c r="F233" i="9" s="1"/>
  <c r="B233" i="9" s="1"/>
  <c r="L233" i="9"/>
  <c r="E233" i="9"/>
  <c r="M232" i="9"/>
  <c r="L232" i="9"/>
  <c r="F232" i="9"/>
  <c r="E232" i="9"/>
  <c r="B232" i="9" s="1"/>
  <c r="M231" i="9"/>
  <c r="L231" i="9"/>
  <c r="F231" i="9" s="1"/>
  <c r="B231" i="9" s="1"/>
  <c r="E231" i="9"/>
  <c r="M230" i="9"/>
  <c r="L230" i="9"/>
  <c r="E230" i="9"/>
  <c r="M229" i="9"/>
  <c r="F229" i="9" s="1"/>
  <c r="L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G175" i="9"/>
  <c r="E175" i="9" s="1"/>
  <c r="B175" i="9" s="1"/>
  <c r="F175" i="9"/>
  <c r="F174" i="9"/>
  <c r="H173" i="9"/>
  <c r="G173" i="9"/>
  <c r="E173" i="9" s="1"/>
  <c r="B173" i="9" s="1"/>
  <c r="F173" i="9"/>
  <c r="H172" i="9"/>
  <c r="G172" i="9"/>
  <c r="F172" i="9"/>
  <c r="E172" i="9"/>
  <c r="B172" i="9" s="1"/>
  <c r="H171" i="9"/>
  <c r="G171" i="9"/>
  <c r="F171" i="9"/>
  <c r="E171" i="9"/>
  <c r="B171" i="9" s="1"/>
  <c r="H170" i="9"/>
  <c r="G170" i="9"/>
  <c r="F170" i="9"/>
  <c r="H169" i="9"/>
  <c r="E169" i="9" s="1"/>
  <c r="G169" i="9"/>
  <c r="F169" i="9"/>
  <c r="B169" i="9"/>
  <c r="H168" i="9"/>
  <c r="G168" i="9"/>
  <c r="F168" i="9"/>
  <c r="E168" i="9"/>
  <c r="B168" i="9" s="1"/>
  <c r="H167" i="9"/>
  <c r="G167" i="9"/>
  <c r="E167" i="9" s="1"/>
  <c r="B167" i="9" s="1"/>
  <c r="F167" i="9"/>
  <c r="H166" i="9"/>
  <c r="G166" i="9"/>
  <c r="E166" i="9" s="1"/>
  <c r="F166" i="9"/>
  <c r="H165" i="9"/>
  <c r="G165" i="9"/>
  <c r="E165" i="9" s="1"/>
  <c r="B165" i="9" s="1"/>
  <c r="F165" i="9"/>
  <c r="H164" i="9"/>
  <c r="E164" i="9" s="1"/>
  <c r="B164" i="9" s="1"/>
  <c r="G164" i="9"/>
  <c r="F164" i="9"/>
  <c r="H163" i="9"/>
  <c r="G163" i="9"/>
  <c r="F163" i="9"/>
  <c r="E163" i="9"/>
  <c r="B163" i="9" s="1"/>
  <c r="H162" i="9"/>
  <c r="G162" i="9"/>
  <c r="F162" i="9"/>
  <c r="H161" i="9"/>
  <c r="E161" i="9" s="1"/>
  <c r="B161" i="9" s="1"/>
  <c r="G161" i="9"/>
  <c r="F161" i="9"/>
  <c r="H160" i="9"/>
  <c r="G160" i="9"/>
  <c r="F160" i="9"/>
  <c r="E160" i="9"/>
  <c r="B160" i="9" s="1"/>
  <c r="H159" i="9"/>
  <c r="G159" i="9"/>
  <c r="E159" i="9" s="1"/>
  <c r="F159" i="9"/>
  <c r="H158" i="9"/>
  <c r="G158" i="9"/>
  <c r="E158" i="9" s="1"/>
  <c r="B158" i="9" s="1"/>
  <c r="F158" i="9"/>
  <c r="H157" i="9"/>
  <c r="E157" i="9" s="1"/>
  <c r="B157" i="9" s="1"/>
  <c r="G157" i="9"/>
  <c r="F157" i="9"/>
  <c r="F156" i="9"/>
  <c r="H155" i="9"/>
  <c r="G155" i="9"/>
  <c r="E155" i="9" s="1"/>
  <c r="F155" i="9"/>
  <c r="H154" i="9"/>
  <c r="G154" i="9"/>
  <c r="E154" i="9" s="1"/>
  <c r="B154" i="9" s="1"/>
  <c r="F154" i="9"/>
  <c r="H153" i="9"/>
  <c r="E153" i="9" s="1"/>
  <c r="B153" i="9" s="1"/>
  <c r="G153" i="9"/>
  <c r="F153" i="9"/>
  <c r="H152" i="9"/>
  <c r="G152" i="9"/>
  <c r="F152" i="9"/>
  <c r="E152" i="9"/>
  <c r="B152" i="9" s="1"/>
  <c r="H151" i="9"/>
  <c r="G151" i="9"/>
  <c r="E151" i="9" s="1"/>
  <c r="F151" i="9"/>
  <c r="H150" i="9"/>
  <c r="G150" i="9"/>
  <c r="E150" i="9" s="1"/>
  <c r="B150" i="9" s="1"/>
  <c r="F150" i="9"/>
  <c r="H149" i="9"/>
  <c r="E149" i="9" s="1"/>
  <c r="B149" i="9" s="1"/>
  <c r="G149" i="9"/>
  <c r="F149" i="9"/>
  <c r="H148" i="9"/>
  <c r="G148" i="9"/>
  <c r="F148" i="9"/>
  <c r="E148" i="9"/>
  <c r="B148" i="9" s="1"/>
  <c r="H147" i="9"/>
  <c r="G147" i="9"/>
  <c r="E147" i="9" s="1"/>
  <c r="F147" i="9"/>
  <c r="H146" i="9"/>
  <c r="G146" i="9"/>
  <c r="E146" i="9" s="1"/>
  <c r="B146" i="9" s="1"/>
  <c r="F146" i="9"/>
  <c r="H145" i="9"/>
  <c r="E145" i="9" s="1"/>
  <c r="B145" i="9" s="1"/>
  <c r="G145" i="9"/>
  <c r="F145" i="9"/>
  <c r="H144" i="9"/>
  <c r="G144" i="9"/>
  <c r="F144" i="9"/>
  <c r="E144" i="9"/>
  <c r="B144" i="9" s="1"/>
  <c r="H143" i="9"/>
  <c r="G143" i="9"/>
  <c r="E143" i="9" s="1"/>
  <c r="F143" i="9"/>
  <c r="H142" i="9"/>
  <c r="G142" i="9"/>
  <c r="E142" i="9" s="1"/>
  <c r="B142" i="9" s="1"/>
  <c r="F142" i="9"/>
  <c r="H141" i="9"/>
  <c r="E141" i="9" s="1"/>
  <c r="B141" i="9" s="1"/>
  <c r="G141" i="9"/>
  <c r="F141" i="9"/>
  <c r="H140" i="9"/>
  <c r="G140" i="9"/>
  <c r="F140" i="9"/>
  <c r="E140" i="9"/>
  <c r="B140" i="9" s="1"/>
  <c r="H139" i="9"/>
  <c r="G139" i="9"/>
  <c r="E139" i="9" s="1"/>
  <c r="F139" i="9"/>
  <c r="H138" i="9"/>
  <c r="G138" i="9"/>
  <c r="E138" i="9" s="1"/>
  <c r="B138" i="9" s="1"/>
  <c r="F138" i="9"/>
  <c r="H137" i="9"/>
  <c r="E137" i="9" s="1"/>
  <c r="B137" i="9" s="1"/>
  <c r="G137" i="9"/>
  <c r="F137" i="9"/>
  <c r="H136" i="9"/>
  <c r="G136" i="9"/>
  <c r="F136" i="9"/>
  <c r="E136" i="9"/>
  <c r="B136" i="9" s="1"/>
  <c r="H135" i="9"/>
  <c r="G135" i="9"/>
  <c r="E135" i="9" s="1"/>
  <c r="F135" i="9"/>
  <c r="H134" i="9"/>
  <c r="G134" i="9"/>
  <c r="E134" i="9" s="1"/>
  <c r="B134" i="9" s="1"/>
  <c r="F134" i="9"/>
  <c r="H133" i="9"/>
  <c r="E133" i="9" s="1"/>
  <c r="B133" i="9" s="1"/>
  <c r="G133" i="9"/>
  <c r="F133" i="9"/>
  <c r="H132" i="9"/>
  <c r="G132" i="9"/>
  <c r="F132" i="9"/>
  <c r="E132" i="9"/>
  <c r="B132" i="9" s="1"/>
  <c r="H131" i="9"/>
  <c r="G131" i="9"/>
  <c r="E131" i="9" s="1"/>
  <c r="F131" i="9"/>
  <c r="H130" i="9"/>
  <c r="G130" i="9"/>
  <c r="E130" i="9" s="1"/>
  <c r="B130" i="9" s="1"/>
  <c r="F130" i="9"/>
  <c r="H129" i="9"/>
  <c r="E129" i="9" s="1"/>
  <c r="B129" i="9" s="1"/>
  <c r="G129" i="9"/>
  <c r="F129" i="9"/>
  <c r="H128" i="9"/>
  <c r="G128" i="9"/>
  <c r="F128" i="9"/>
  <c r="E128" i="9"/>
  <c r="B128" i="9" s="1"/>
  <c r="H127" i="9"/>
  <c r="G127" i="9"/>
  <c r="E127" i="9" s="1"/>
  <c r="F127" i="9"/>
  <c r="H126" i="9"/>
  <c r="G126" i="9"/>
  <c r="E126" i="9" s="1"/>
  <c r="B126" i="9" s="1"/>
  <c r="F126" i="9"/>
  <c r="H125" i="9"/>
  <c r="E125" i="9" s="1"/>
  <c r="B125" i="9" s="1"/>
  <c r="G125" i="9"/>
  <c r="F125" i="9"/>
  <c r="H124" i="9"/>
  <c r="G124" i="9"/>
  <c r="F124" i="9"/>
  <c r="E124" i="9"/>
  <c r="B124" i="9" s="1"/>
  <c r="H123" i="9"/>
  <c r="G123" i="9"/>
  <c r="E123" i="9" s="1"/>
  <c r="F123" i="9"/>
  <c r="H122" i="9"/>
  <c r="G122" i="9"/>
  <c r="E122" i="9" s="1"/>
  <c r="B122" i="9" s="1"/>
  <c r="F122" i="9"/>
  <c r="H121" i="9"/>
  <c r="E121" i="9" s="1"/>
  <c r="B121" i="9" s="1"/>
  <c r="G121" i="9"/>
  <c r="F121" i="9"/>
  <c r="H120" i="9"/>
  <c r="G120" i="9"/>
  <c r="F120" i="9"/>
  <c r="E120" i="9"/>
  <c r="B120" i="9" s="1"/>
  <c r="H119" i="9"/>
  <c r="G119" i="9"/>
  <c r="E119" i="9" s="1"/>
  <c r="F119" i="9"/>
  <c r="H118" i="9"/>
  <c r="G118" i="9"/>
  <c r="E118" i="9" s="1"/>
  <c r="B118" i="9" s="1"/>
  <c r="F118" i="9"/>
  <c r="H117" i="9"/>
  <c r="E117" i="9" s="1"/>
  <c r="B117" i="9" s="1"/>
  <c r="G117" i="9"/>
  <c r="F117" i="9"/>
  <c r="H116" i="9"/>
  <c r="G116" i="9"/>
  <c r="F116" i="9"/>
  <c r="E116" i="9"/>
  <c r="B116" i="9" s="1"/>
  <c r="H115" i="9"/>
  <c r="G115" i="9"/>
  <c r="E115" i="9" s="1"/>
  <c r="F115" i="9"/>
  <c r="H114" i="9"/>
  <c r="G114" i="9"/>
  <c r="E114" i="9" s="1"/>
  <c r="B114" i="9" s="1"/>
  <c r="F114" i="9"/>
  <c r="H113" i="9"/>
  <c r="E113" i="9" s="1"/>
  <c r="B113" i="9" s="1"/>
  <c r="G113" i="9"/>
  <c r="F113" i="9"/>
  <c r="H112" i="9"/>
  <c r="G112" i="9"/>
  <c r="F112" i="9"/>
  <c r="E112" i="9"/>
  <c r="B112" i="9" s="1"/>
  <c r="H111" i="9"/>
  <c r="G111" i="9"/>
  <c r="E111" i="9" s="1"/>
  <c r="F111" i="9"/>
  <c r="H110" i="9"/>
  <c r="G110" i="9"/>
  <c r="E110" i="9" s="1"/>
  <c r="B110" i="9" s="1"/>
  <c r="F110" i="9"/>
  <c r="H109" i="9"/>
  <c r="E109" i="9" s="1"/>
  <c r="B109" i="9" s="1"/>
  <c r="G109" i="9"/>
  <c r="F109" i="9"/>
  <c r="H108" i="9"/>
  <c r="G108" i="9"/>
  <c r="F108" i="9"/>
  <c r="E108" i="9"/>
  <c r="B108" i="9" s="1"/>
  <c r="H107" i="9"/>
  <c r="G107" i="9"/>
  <c r="E107" i="9" s="1"/>
  <c r="F107" i="9"/>
  <c r="H106" i="9"/>
  <c r="G106" i="9"/>
  <c r="E106" i="9" s="1"/>
  <c r="B106" i="9" s="1"/>
  <c r="F106" i="9"/>
  <c r="H105" i="9"/>
  <c r="E105" i="9" s="1"/>
  <c r="B105" i="9" s="1"/>
  <c r="G105" i="9"/>
  <c r="F105" i="9"/>
  <c r="H104" i="9"/>
  <c r="G104" i="9"/>
  <c r="F104" i="9"/>
  <c r="E104" i="9"/>
  <c r="B104" i="9" s="1"/>
  <c r="H103" i="9"/>
  <c r="G103" i="9"/>
  <c r="E103" i="9" s="1"/>
  <c r="F103" i="9"/>
  <c r="H102" i="9"/>
  <c r="G102" i="9"/>
  <c r="E102" i="9" s="1"/>
  <c r="B102" i="9" s="1"/>
  <c r="F102" i="9"/>
  <c r="H101" i="9"/>
  <c r="E101" i="9" s="1"/>
  <c r="B101" i="9" s="1"/>
  <c r="G101" i="9"/>
  <c r="F101" i="9"/>
  <c r="H100" i="9"/>
  <c r="G100" i="9"/>
  <c r="F100" i="9"/>
  <c r="E100" i="9"/>
  <c r="B100" i="9" s="1"/>
  <c r="H99" i="9"/>
  <c r="G99" i="9"/>
  <c r="E99" i="9" s="1"/>
  <c r="F99" i="9"/>
  <c r="H98" i="9"/>
  <c r="G98" i="9"/>
  <c r="E98" i="9" s="1"/>
  <c r="B98" i="9" s="1"/>
  <c r="F98" i="9"/>
  <c r="H97" i="9"/>
  <c r="E97" i="9" s="1"/>
  <c r="B97" i="9" s="1"/>
  <c r="G97" i="9"/>
  <c r="F97" i="9"/>
  <c r="H96" i="9"/>
  <c r="G96" i="9"/>
  <c r="F96" i="9"/>
  <c r="E96" i="9"/>
  <c r="B96" i="9" s="1"/>
  <c r="H95" i="9"/>
  <c r="G95" i="9"/>
  <c r="E95" i="9" s="1"/>
  <c r="F95" i="9"/>
  <c r="H94" i="9"/>
  <c r="G94" i="9"/>
  <c r="E94" i="9" s="1"/>
  <c r="B94" i="9" s="1"/>
  <c r="F94" i="9"/>
  <c r="H93" i="9"/>
  <c r="E93" i="9" s="1"/>
  <c r="B93" i="9" s="1"/>
  <c r="G93" i="9"/>
  <c r="F93" i="9"/>
  <c r="H92" i="9"/>
  <c r="G92" i="9"/>
  <c r="F92" i="9"/>
  <c r="E92" i="9"/>
  <c r="B92" i="9" s="1"/>
  <c r="H91" i="9"/>
  <c r="G91" i="9"/>
  <c r="E91" i="9" s="1"/>
  <c r="F91" i="9"/>
  <c r="H90" i="9"/>
  <c r="G90" i="9"/>
  <c r="E90" i="9" s="1"/>
  <c r="B90" i="9" s="1"/>
  <c r="F90" i="9"/>
  <c r="H89" i="9"/>
  <c r="E89" i="9" s="1"/>
  <c r="B89" i="9" s="1"/>
  <c r="G89" i="9"/>
  <c r="F89" i="9"/>
  <c r="H88" i="9"/>
  <c r="G88" i="9"/>
  <c r="F88" i="9"/>
  <c r="E88" i="9"/>
  <c r="B88" i="9" s="1"/>
  <c r="H87" i="9"/>
  <c r="G87" i="9"/>
  <c r="E87" i="9" s="1"/>
  <c r="F87" i="9"/>
  <c r="H86" i="9"/>
  <c r="G86" i="9"/>
  <c r="E86" i="9" s="1"/>
  <c r="B86" i="9" s="1"/>
  <c r="F86" i="9"/>
  <c r="H85" i="9"/>
  <c r="E85" i="9" s="1"/>
  <c r="B85" i="9" s="1"/>
  <c r="G85" i="9"/>
  <c r="F85" i="9"/>
  <c r="H84" i="9"/>
  <c r="G84" i="9"/>
  <c r="F84" i="9"/>
  <c r="E84" i="9"/>
  <c r="B84" i="9" s="1"/>
  <c r="H83" i="9"/>
  <c r="G83" i="9"/>
  <c r="E83" i="9" s="1"/>
  <c r="F83" i="9"/>
  <c r="H82" i="9"/>
  <c r="G82" i="9"/>
  <c r="E82" i="9" s="1"/>
  <c r="B82" i="9" s="1"/>
  <c r="F82" i="9"/>
  <c r="H81" i="9"/>
  <c r="E81" i="9" s="1"/>
  <c r="B81" i="9" s="1"/>
  <c r="G81" i="9"/>
  <c r="F81" i="9"/>
  <c r="H80" i="9"/>
  <c r="G80" i="9"/>
  <c r="F80" i="9"/>
  <c r="E80" i="9"/>
  <c r="B80" i="9" s="1"/>
  <c r="H79" i="9"/>
  <c r="G79" i="9"/>
  <c r="E79" i="9" s="1"/>
  <c r="F79" i="9"/>
  <c r="H78" i="9"/>
  <c r="G78" i="9"/>
  <c r="E78" i="9" s="1"/>
  <c r="B78" i="9" s="1"/>
  <c r="F78" i="9"/>
  <c r="H77" i="9"/>
  <c r="E77" i="9" s="1"/>
  <c r="B77" i="9" s="1"/>
  <c r="G77" i="9"/>
  <c r="F77" i="9"/>
  <c r="H76" i="9"/>
  <c r="G76" i="9"/>
  <c r="F76" i="9"/>
  <c r="E76" i="9"/>
  <c r="B76" i="9" s="1"/>
  <c r="H75" i="9"/>
  <c r="G75" i="9"/>
  <c r="E75" i="9" s="1"/>
  <c r="F75" i="9"/>
  <c r="H74" i="9"/>
  <c r="G74" i="9"/>
  <c r="E74" i="9" s="1"/>
  <c r="B74" i="9" s="1"/>
  <c r="F74" i="9"/>
  <c r="H73" i="9"/>
  <c r="E73" i="9" s="1"/>
  <c r="B73" i="9" s="1"/>
  <c r="G73" i="9"/>
  <c r="F73" i="9"/>
  <c r="H72" i="9"/>
  <c r="G72" i="9"/>
  <c r="F72" i="9"/>
  <c r="E72" i="9"/>
  <c r="B72" i="9" s="1"/>
  <c r="H71" i="9"/>
  <c r="G71" i="9"/>
  <c r="E71" i="9" s="1"/>
  <c r="F71" i="9"/>
  <c r="H70" i="9"/>
  <c r="G70" i="9"/>
  <c r="E70" i="9" s="1"/>
  <c r="B70" i="9" s="1"/>
  <c r="F70" i="9"/>
  <c r="H69" i="9"/>
  <c r="E69" i="9" s="1"/>
  <c r="B69" i="9" s="1"/>
  <c r="G69" i="9"/>
  <c r="F69" i="9"/>
  <c r="H68" i="9"/>
  <c r="G68" i="9"/>
  <c r="F68" i="9"/>
  <c r="E68" i="9"/>
  <c r="B68" i="9" s="1"/>
  <c r="H67" i="9"/>
  <c r="G67" i="9"/>
  <c r="E67" i="9" s="1"/>
  <c r="F67" i="9"/>
  <c r="H66" i="9"/>
  <c r="G66" i="9"/>
  <c r="E66" i="9" s="1"/>
  <c r="B66" i="9" s="1"/>
  <c r="F66" i="9"/>
  <c r="H65" i="9"/>
  <c r="E65" i="9" s="1"/>
  <c r="B65" i="9" s="1"/>
  <c r="G65" i="9"/>
  <c r="F65" i="9"/>
  <c r="H64" i="9"/>
  <c r="G64" i="9"/>
  <c r="F64" i="9"/>
  <c r="E64" i="9"/>
  <c r="B64" i="9" s="1"/>
  <c r="H63" i="9"/>
  <c r="G63" i="9"/>
  <c r="E63" i="9" s="1"/>
  <c r="F63" i="9"/>
  <c r="H62" i="9"/>
  <c r="G62" i="9"/>
  <c r="E62" i="9" s="1"/>
  <c r="B62" i="9" s="1"/>
  <c r="F62" i="9"/>
  <c r="H61" i="9"/>
  <c r="E61" i="9" s="1"/>
  <c r="B61" i="9" s="1"/>
  <c r="G61" i="9"/>
  <c r="F61" i="9"/>
  <c r="H60" i="9"/>
  <c r="G60" i="9"/>
  <c r="F60" i="9"/>
  <c r="E60" i="9"/>
  <c r="B60" i="9" s="1"/>
  <c r="H59" i="9"/>
  <c r="G59" i="9"/>
  <c r="E59" i="9" s="1"/>
  <c r="F59" i="9"/>
  <c r="H58" i="9"/>
  <c r="G58" i="9"/>
  <c r="E58" i="9" s="1"/>
  <c r="B58" i="9" s="1"/>
  <c r="F58" i="9"/>
  <c r="H57" i="9"/>
  <c r="E57" i="9" s="1"/>
  <c r="B57" i="9" s="1"/>
  <c r="G57" i="9"/>
  <c r="F57" i="9"/>
  <c r="H56" i="9"/>
  <c r="G56" i="9"/>
  <c r="F56" i="9"/>
  <c r="E56" i="9"/>
  <c r="B56" i="9" s="1"/>
  <c r="H55" i="9"/>
  <c r="G55" i="9"/>
  <c r="E55" i="9" s="1"/>
  <c r="F55" i="9"/>
  <c r="H54" i="9"/>
  <c r="G54" i="9"/>
  <c r="E54" i="9" s="1"/>
  <c r="B54" i="9" s="1"/>
  <c r="F54" i="9"/>
  <c r="H53" i="9"/>
  <c r="E53" i="9" s="1"/>
  <c r="B53" i="9" s="1"/>
  <c r="G53" i="9"/>
  <c r="F53" i="9"/>
  <c r="H52" i="9"/>
  <c r="G52" i="9"/>
  <c r="F52" i="9"/>
  <c r="E52" i="9"/>
  <c r="H51" i="9"/>
  <c r="G51" i="9"/>
  <c r="F51" i="9"/>
  <c r="H50" i="9"/>
  <c r="E50" i="9" s="1"/>
  <c r="B50" i="9" s="1"/>
  <c r="G50" i="9"/>
  <c r="F50" i="9"/>
  <c r="H49" i="9"/>
  <c r="G49" i="9"/>
  <c r="F49" i="9"/>
  <c r="E49" i="9"/>
  <c r="B49" i="9" s="1"/>
  <c r="H48" i="9"/>
  <c r="G48" i="9"/>
  <c r="E48" i="9" s="1"/>
  <c r="B48" i="9" s="1"/>
  <c r="F48" i="9"/>
  <c r="H47" i="9"/>
  <c r="G47" i="9"/>
  <c r="E47" i="9" s="1"/>
  <c r="B47" i="9" s="1"/>
  <c r="F47" i="9"/>
  <c r="H46" i="9"/>
  <c r="E46" i="9" s="1"/>
  <c r="B46" i="9" s="1"/>
  <c r="G46" i="9"/>
  <c r="F46" i="9"/>
  <c r="H45" i="9"/>
  <c r="G45" i="9"/>
  <c r="F45" i="9"/>
  <c r="E45" i="9"/>
  <c r="B45" i="9" s="1"/>
  <c r="H44" i="9"/>
  <c r="G44" i="9"/>
  <c r="E44" i="9" s="1"/>
  <c r="B44" i="9" s="1"/>
  <c r="F44" i="9"/>
  <c r="H43" i="9"/>
  <c r="G43" i="9"/>
  <c r="E43" i="9" s="1"/>
  <c r="B43" i="9" s="1"/>
  <c r="F43" i="9"/>
  <c r="H42" i="9"/>
  <c r="E42" i="9" s="1"/>
  <c r="B42" i="9" s="1"/>
  <c r="G42" i="9"/>
  <c r="F42" i="9"/>
  <c r="H41" i="9"/>
  <c r="G41" i="9"/>
  <c r="F41" i="9"/>
  <c r="E41" i="9"/>
  <c r="B41" i="9" s="1"/>
  <c r="H40" i="9"/>
  <c r="G40" i="9"/>
  <c r="E40" i="9" s="1"/>
  <c r="B40" i="9" s="1"/>
  <c r="F40" i="9"/>
  <c r="H39" i="9"/>
  <c r="G39" i="9"/>
  <c r="E39" i="9" s="1"/>
  <c r="B39" i="9" s="1"/>
  <c r="F39" i="9"/>
  <c r="H38" i="9"/>
  <c r="E38" i="9" s="1"/>
  <c r="B38" i="9" s="1"/>
  <c r="G38" i="9"/>
  <c r="F38" i="9"/>
  <c r="H37" i="9"/>
  <c r="G37" i="9"/>
  <c r="E37" i="9" s="1"/>
  <c r="B37" i="9" s="1"/>
  <c r="F37" i="9"/>
  <c r="H36" i="9"/>
  <c r="G36" i="9"/>
  <c r="E36" i="9" s="1"/>
  <c r="B36" i="9" s="1"/>
  <c r="F36" i="9"/>
  <c r="H35" i="9"/>
  <c r="G35" i="9"/>
  <c r="E35" i="9" s="1"/>
  <c r="B35" i="9" s="1"/>
  <c r="F35" i="9"/>
  <c r="H34" i="9"/>
  <c r="E34" i="9" s="1"/>
  <c r="B34" i="9" s="1"/>
  <c r="G34" i="9"/>
  <c r="F34" i="9"/>
  <c r="H33" i="9"/>
  <c r="G33" i="9"/>
  <c r="F33" i="9"/>
  <c r="E33" i="9"/>
  <c r="B33" i="9" s="1"/>
  <c r="H32" i="9"/>
  <c r="G32" i="9"/>
  <c r="E32" i="9" s="1"/>
  <c r="B32" i="9" s="1"/>
  <c r="F32" i="9"/>
  <c r="H31" i="9"/>
  <c r="G31" i="9"/>
  <c r="E31" i="9" s="1"/>
  <c r="B31" i="9" s="1"/>
  <c r="F31" i="9"/>
  <c r="H30" i="9"/>
  <c r="E30" i="9" s="1"/>
  <c r="B30" i="9" s="1"/>
  <c r="G30" i="9"/>
  <c r="F30" i="9"/>
  <c r="H29" i="9"/>
  <c r="G29" i="9"/>
  <c r="F29" i="9"/>
  <c r="E29" i="9"/>
  <c r="B29" i="9" s="1"/>
  <c r="H28" i="9"/>
  <c r="G28" i="9"/>
  <c r="E28" i="9" s="1"/>
  <c r="B28" i="9" s="1"/>
  <c r="F28" i="9"/>
  <c r="H27" i="9"/>
  <c r="G27" i="9"/>
  <c r="E27" i="9" s="1"/>
  <c r="B27" i="9" s="1"/>
  <c r="F27" i="9"/>
  <c r="H26" i="9"/>
  <c r="E26" i="9" s="1"/>
  <c r="B26" i="9" s="1"/>
  <c r="G26" i="9"/>
  <c r="F26" i="9"/>
  <c r="H25" i="9"/>
  <c r="G25" i="9"/>
  <c r="F25" i="9"/>
  <c r="E25" i="9"/>
  <c r="B25" i="9" s="1"/>
  <c r="F24" i="9"/>
  <c r="F4" i="9"/>
  <c r="O3" i="9"/>
  <c r="G296" i="9" s="1"/>
  <c r="E296" i="9" s="1"/>
  <c r="B296" i="9" s="1"/>
  <c r="I3" i="9"/>
  <c r="H3" i="9"/>
  <c r="G3" i="9"/>
  <c r="D104" i="8"/>
  <c r="I41" i="3" s="1"/>
  <c r="D97" i="8"/>
  <c r="D92" i="8"/>
  <c r="D87" i="8"/>
  <c r="D82" i="8"/>
  <c r="D77" i="8"/>
  <c r="D72" i="8"/>
  <c r="D67" i="8"/>
  <c r="D62" i="8"/>
  <c r="D57" i="8"/>
  <c r="D51" i="8" s="1"/>
  <c r="D45" i="8" s="1"/>
  <c r="I40" i="3" s="1"/>
  <c r="D52" i="8"/>
  <c r="D46" i="8"/>
  <c r="D37" i="8"/>
  <c r="D27" i="8"/>
  <c r="D25" i="8" s="1"/>
  <c r="D18" i="8"/>
  <c r="D8" i="8"/>
  <c r="D6" i="8"/>
  <c r="E44" i="7"/>
  <c r="I36" i="3" s="1"/>
  <c r="D44" i="7"/>
  <c r="E39" i="7"/>
  <c r="D39" i="7"/>
  <c r="D38" i="7" s="1"/>
  <c r="E38" i="7"/>
  <c r="I35" i="3" s="1"/>
  <c r="E30" i="7"/>
  <c r="D30" i="7"/>
  <c r="D22" i="7" s="1"/>
  <c r="D5" i="7" s="1"/>
  <c r="E23" i="7"/>
  <c r="E22" i="7" s="1"/>
  <c r="I34" i="3" s="1"/>
  <c r="D23" i="7"/>
  <c r="E14" i="7"/>
  <c r="D14" i="7"/>
  <c r="E7" i="7"/>
  <c r="D7" i="7"/>
  <c r="D6" i="7" s="1"/>
  <c r="E6"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F115" i="6"/>
  <c r="E115" i="6"/>
  <c r="D115" i="6"/>
  <c r="E114" i="6"/>
  <c r="I30" i="3" s="1"/>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c r="E295" i="5"/>
  <c r="F294" i="5"/>
  <c r="F293" i="5"/>
  <c r="F292" i="5"/>
  <c r="F291" i="5"/>
  <c r="E290" i="5"/>
  <c r="D290" i="5"/>
  <c r="F290" i="5" s="1"/>
  <c r="F289" i="5"/>
  <c r="F288" i="5"/>
  <c r="F287" i="5"/>
  <c r="F286" i="5"/>
  <c r="F285" i="5"/>
  <c r="F284" i="5"/>
  <c r="F283" i="5"/>
  <c r="F282" i="5"/>
  <c r="F281" i="5"/>
  <c r="F280" i="5"/>
  <c r="F279" i="5"/>
  <c r="F278" i="5"/>
  <c r="F277" i="5"/>
  <c r="E276" i="5"/>
  <c r="E273" i="5" s="1"/>
  <c r="D276" i="5"/>
  <c r="F275" i="5"/>
  <c r="F274" i="5"/>
  <c r="F272" i="5"/>
  <c r="F271" i="5"/>
  <c r="F270" i="5"/>
  <c r="F269" i="5"/>
  <c r="F268" i="5"/>
  <c r="F267" i="5"/>
  <c r="F266" i="5"/>
  <c r="F265" i="5"/>
  <c r="F264" i="5"/>
  <c r="F263" i="5"/>
  <c r="E263" i="5"/>
  <c r="D263" i="5"/>
  <c r="F262" i="5"/>
  <c r="F261" i="5"/>
  <c r="F260" i="5"/>
  <c r="E259" i="5"/>
  <c r="D259" i="5"/>
  <c r="F259" i="5" s="1"/>
  <c r="F258" i="5"/>
  <c r="F257" i="5"/>
  <c r="F256" i="5"/>
  <c r="F255" i="5"/>
  <c r="E255" i="5"/>
  <c r="E254" i="5" s="1"/>
  <c r="D255" i="5"/>
  <c r="D254" i="5"/>
  <c r="F254" i="5" s="1"/>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H338" i="9" s="1"/>
  <c r="D218" i="5"/>
  <c r="F217" i="5"/>
  <c r="F216" i="5"/>
  <c r="F215" i="5"/>
  <c r="F214" i="5"/>
  <c r="F213" i="5"/>
  <c r="F212" i="5"/>
  <c r="F211" i="5"/>
  <c r="F210" i="5"/>
  <c r="E210" i="5"/>
  <c r="D210" i="5"/>
  <c r="F209" i="5"/>
  <c r="F208" i="5"/>
  <c r="F207" i="5"/>
  <c r="F206" i="5"/>
  <c r="F205" i="5"/>
  <c r="F204" i="5"/>
  <c r="E203" i="5"/>
  <c r="E202" i="5" s="1"/>
  <c r="H337" i="9" s="1"/>
  <c r="D203" i="5"/>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H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47" i="5"/>
  <c r="F147" i="5" s="1"/>
  <c r="F146" i="5"/>
  <c r="F145" i="5"/>
  <c r="F144" i="5"/>
  <c r="F143" i="5"/>
  <c r="E143" i="5"/>
  <c r="D143" i="5"/>
  <c r="F142" i="5"/>
  <c r="F141" i="5"/>
  <c r="F140" i="5"/>
  <c r="F139" i="5"/>
  <c r="F138" i="5"/>
  <c r="F137" i="5"/>
  <c r="E136" i="5"/>
  <c r="E135" i="5" s="1"/>
  <c r="D136" i="5"/>
  <c r="F134" i="5"/>
  <c r="F133" i="5"/>
  <c r="F132" i="5"/>
  <c r="F131" i="5"/>
  <c r="F130" i="5"/>
  <c r="F129" i="5"/>
  <c r="F128" i="5"/>
  <c r="E127" i="5"/>
  <c r="D127" i="5"/>
  <c r="F127" i="5" s="1"/>
  <c r="F126" i="5"/>
  <c r="F125" i="5"/>
  <c r="F124" i="5"/>
  <c r="F123" i="5"/>
  <c r="F122" i="5"/>
  <c r="F121" i="5"/>
  <c r="F120" i="5"/>
  <c r="E120" i="5"/>
  <c r="D120" i="5"/>
  <c r="E119"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E88" i="5"/>
  <c r="F87" i="5"/>
  <c r="F86" i="5"/>
  <c r="F85" i="5"/>
  <c r="F84" i="5"/>
  <c r="F83" i="5"/>
  <c r="F82" i="5"/>
  <c r="E82" i="5"/>
  <c r="D82" i="5"/>
  <c r="F81" i="5"/>
  <c r="F80" i="5"/>
  <c r="F79" i="5"/>
  <c r="F78" i="5"/>
  <c r="F77" i="5"/>
  <c r="F76" i="5"/>
  <c r="E76" i="5"/>
  <c r="D76" i="5"/>
  <c r="F75" i="5"/>
  <c r="F74" i="5"/>
  <c r="F73" i="5"/>
  <c r="F72" i="5"/>
  <c r="E71" i="5"/>
  <c r="D71" i="5"/>
  <c r="F71" i="5" s="1"/>
  <c r="D70"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3" i="5" s="1"/>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F633" i="4"/>
  <c r="E633" i="4"/>
  <c r="D633" i="4"/>
  <c r="F632" i="4"/>
  <c r="F631" i="4"/>
  <c r="F630" i="4"/>
  <c r="E630" i="4"/>
  <c r="D630" i="4"/>
  <c r="E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F603" i="4"/>
  <c r="E603" i="4"/>
  <c r="D603" i="4"/>
  <c r="F602" i="4"/>
  <c r="F601" i="4"/>
  <c r="F600" i="4"/>
  <c r="F599" i="4"/>
  <c r="E598" i="4"/>
  <c r="D598" i="4"/>
  <c r="F598" i="4" s="1"/>
  <c r="D597" i="4"/>
  <c r="F597" i="4" s="1"/>
  <c r="F596" i="4"/>
  <c r="F595" i="4"/>
  <c r="E594" i="4"/>
  <c r="D594" i="4"/>
  <c r="F594" i="4" s="1"/>
  <c r="F593" i="4"/>
  <c r="F592" i="4"/>
  <c r="F591" i="4"/>
  <c r="E591" i="4"/>
  <c r="D591" i="4"/>
  <c r="F590" i="4"/>
  <c r="F589" i="4"/>
  <c r="E589" i="4"/>
  <c r="D589" i="4"/>
  <c r="F588" i="4"/>
  <c r="F587" i="4"/>
  <c r="F586" i="4"/>
  <c r="E585" i="4"/>
  <c r="E584" i="4" s="1"/>
  <c r="D585" i="4"/>
  <c r="F583" i="4"/>
  <c r="F582" i="4"/>
  <c r="E581" i="4"/>
  <c r="D581" i="4"/>
  <c r="F581" i="4" s="1"/>
  <c r="F580" i="4"/>
  <c r="F579" i="4"/>
  <c r="E578" i="4"/>
  <c r="E571" i="4" s="1"/>
  <c r="D578" i="4"/>
  <c r="F578" i="4" s="1"/>
  <c r="F577" i="4"/>
  <c r="F576" i="4"/>
  <c r="F575" i="4"/>
  <c r="E575" i="4"/>
  <c r="D575" i="4"/>
  <c r="F574" i="4"/>
  <c r="F573" i="4"/>
  <c r="F572" i="4"/>
  <c r="E572" i="4"/>
  <c r="D572" i="4"/>
  <c r="D571" i="4" s="1"/>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F532" i="4"/>
  <c r="E532" i="4"/>
  <c r="D532" i="4"/>
  <c r="F531" i="4"/>
  <c r="F530" i="4"/>
  <c r="E529" i="4"/>
  <c r="D529" i="4"/>
  <c r="F529" i="4" s="1"/>
  <c r="F528" i="4"/>
  <c r="F527" i="4"/>
  <c r="E526" i="4"/>
  <c r="D526" i="4"/>
  <c r="F526" i="4" s="1"/>
  <c r="F525" i="4"/>
  <c r="F524" i="4"/>
  <c r="F523" i="4"/>
  <c r="E523" i="4"/>
  <c r="D523" i="4"/>
  <c r="E522" i="4"/>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2" i="4" s="1"/>
  <c r="F490" i="4"/>
  <c r="F489" i="4"/>
  <c r="E488" i="4"/>
  <c r="D488" i="4"/>
  <c r="F488" i="4" s="1"/>
  <c r="F487" i="4"/>
  <c r="F486" i="4"/>
  <c r="F485" i="4"/>
  <c r="E485" i="4"/>
  <c r="D485" i="4"/>
  <c r="F484" i="4"/>
  <c r="F483" i="4"/>
  <c r="F482" i="4"/>
  <c r="F481" i="4"/>
  <c r="E480" i="4"/>
  <c r="D480" i="4"/>
  <c r="F480" i="4" s="1"/>
  <c r="F478" i="4"/>
  <c r="F477" i="4"/>
  <c r="E476" i="4"/>
  <c r="D476" i="4"/>
  <c r="F476" i="4" s="1"/>
  <c r="F475" i="4"/>
  <c r="F474" i="4"/>
  <c r="F473" i="4"/>
  <c r="E473" i="4"/>
  <c r="D473" i="4"/>
  <c r="F472" i="4"/>
  <c r="F471" i="4"/>
  <c r="F470" i="4"/>
  <c r="E470" i="4"/>
  <c r="D470" i="4"/>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F432" i="4" s="1"/>
  <c r="D431" i="4"/>
  <c r="E428" i="4"/>
  <c r="F428" i="4" s="1"/>
  <c r="D428" i="4"/>
  <c r="E427" i="4"/>
  <c r="E648" i="4" s="1"/>
  <c r="D427" i="4"/>
  <c r="E426" i="4"/>
  <c r="E647" i="4" s="1"/>
  <c r="D426" i="4"/>
  <c r="F426" i="4" s="1"/>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F379" i="4" s="1"/>
  <c r="F378" i="4"/>
  <c r="F377" i="4"/>
  <c r="F376" i="4"/>
  <c r="F375" i="4"/>
  <c r="E374" i="4"/>
  <c r="E373" i="4" s="1"/>
  <c r="D374" i="4"/>
  <c r="F372" i="4"/>
  <c r="F371" i="4"/>
  <c r="F370" i="4"/>
  <c r="F369" i="4"/>
  <c r="F368" i="4"/>
  <c r="F367" i="4"/>
  <c r="E366" i="4"/>
  <c r="D366" i="4"/>
  <c r="F366" i="4" s="1"/>
  <c r="F365" i="4"/>
  <c r="F364" i="4"/>
  <c r="F363" i="4"/>
  <c r="F362" i="4"/>
  <c r="E362" i="4"/>
  <c r="D362" i="4"/>
  <c r="E361" i="4"/>
  <c r="E360" i="4" s="1"/>
  <c r="D361" i="4"/>
  <c r="F361" i="4" s="1"/>
  <c r="F359" i="4"/>
  <c r="E358" i="4"/>
  <c r="D358" i="4"/>
  <c r="F358" i="4" s="1"/>
  <c r="F357" i="4"/>
  <c r="F356" i="4"/>
  <c r="E355" i="4"/>
  <c r="E354" i="4" s="1"/>
  <c r="D355" i="4"/>
  <c r="F355" i="4" s="1"/>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F310" i="4"/>
  <c r="E310" i="4"/>
  <c r="D310" i="4"/>
  <c r="E309" i="4"/>
  <c r="D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E273" i="4" s="1"/>
  <c r="D283" i="4"/>
  <c r="F282" i="4"/>
  <c r="F281" i="4"/>
  <c r="F280" i="4"/>
  <c r="F279" i="4"/>
  <c r="E278" i="4"/>
  <c r="D278" i="4"/>
  <c r="F278" i="4" s="1"/>
  <c r="F277" i="4"/>
  <c r="F276" i="4"/>
  <c r="F275" i="4"/>
  <c r="F274" i="4"/>
  <c r="E274" i="4"/>
  <c r="D274" i="4"/>
  <c r="D273" i="4" s="1"/>
  <c r="F273" i="4" s="1"/>
  <c r="F272" i="4"/>
  <c r="F271" i="4"/>
  <c r="F270" i="4"/>
  <c r="E269" i="4"/>
  <c r="D269" i="4"/>
  <c r="F269" i="4" s="1"/>
  <c r="F268" i="4"/>
  <c r="F267" i="4"/>
  <c r="F266" i="4"/>
  <c r="F265" i="4"/>
  <c r="F264" i="4"/>
  <c r="E263" i="4"/>
  <c r="E262" i="4" s="1"/>
  <c r="D263"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E230" i="4" s="1"/>
  <c r="D226" i="1" s="1"/>
  <c r="D234" i="4"/>
  <c r="F234" i="4" s="1"/>
  <c r="F233" i="4"/>
  <c r="F232" i="4"/>
  <c r="F231" i="4"/>
  <c r="E231" i="4"/>
  <c r="D231" i="4"/>
  <c r="D230" i="4"/>
  <c r="F229" i="4"/>
  <c r="F228" i="4"/>
  <c r="F227" i="4"/>
  <c r="F226" i="4"/>
  <c r="E225" i="4"/>
  <c r="D225" i="4"/>
  <c r="F225" i="4" s="1"/>
  <c r="F224" i="4"/>
  <c r="F223" i="4"/>
  <c r="E222" i="4"/>
  <c r="E221" i="4" s="1"/>
  <c r="D222" i="4"/>
  <c r="F222" i="4" s="1"/>
  <c r="D221" i="4"/>
  <c r="F221" i="4" s="1"/>
  <c r="F220" i="4"/>
  <c r="F219" i="4"/>
  <c r="F218" i="4"/>
  <c r="F217" i="4"/>
  <c r="F216" i="4"/>
  <c r="E216" i="4"/>
  <c r="D216" i="4"/>
  <c r="F215" i="4"/>
  <c r="F214" i="4"/>
  <c r="F213" i="4"/>
  <c r="F212" i="4"/>
  <c r="F211" i="4"/>
  <c r="F210" i="4"/>
  <c r="F209" i="4"/>
  <c r="E208" i="4"/>
  <c r="D208" i="4"/>
  <c r="F208" i="4" s="1"/>
  <c r="F207" i="4"/>
  <c r="F206" i="4"/>
  <c r="F205" i="4"/>
  <c r="F204" i="4"/>
  <c r="E203" i="4"/>
  <c r="E202" i="4" s="1"/>
  <c r="D203"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F170" i="4"/>
  <c r="E170" i="4"/>
  <c r="D170" i="4"/>
  <c r="F169" i="4"/>
  <c r="F168" i="4"/>
  <c r="F167" i="4"/>
  <c r="F166" i="4"/>
  <c r="F165" i="4"/>
  <c r="E165" i="4"/>
  <c r="D165" i="4"/>
  <c r="E164" i="4"/>
  <c r="F163" i="4"/>
  <c r="F162" i="4"/>
  <c r="F161" i="4"/>
  <c r="F160" i="4"/>
  <c r="E160" i="4"/>
  <c r="D160" i="4"/>
  <c r="F159" i="4"/>
  <c r="F158" i="4"/>
  <c r="F157" i="4"/>
  <c r="F156" i="4"/>
  <c r="F155" i="4"/>
  <c r="F154" i="4"/>
  <c r="E154" i="4"/>
  <c r="D154" i="4"/>
  <c r="D153" i="4" s="1"/>
  <c r="F153" i="4"/>
  <c r="E153" i="4"/>
  <c r="F151" i="4"/>
  <c r="F150" i="4"/>
  <c r="F149" i="4"/>
  <c r="F148" i="4"/>
  <c r="F147" i="4"/>
  <c r="F146" i="4"/>
  <c r="F145" i="4"/>
  <c r="F144" i="4"/>
  <c r="F143" i="4"/>
  <c r="F142" i="4"/>
  <c r="F141" i="4"/>
  <c r="E141" i="4"/>
  <c r="D141" i="4"/>
  <c r="E140" i="4"/>
  <c r="D140" i="4"/>
  <c r="F139" i="4"/>
  <c r="F138" i="4"/>
  <c r="F137" i="4"/>
  <c r="F136" i="4"/>
  <c r="E135" i="4"/>
  <c r="E134" i="4" s="1"/>
  <c r="D135" i="4"/>
  <c r="F133" i="4"/>
  <c r="F132" i="4"/>
  <c r="F131" i="4"/>
  <c r="F130" i="4"/>
  <c r="F129" i="4"/>
  <c r="E129" i="4"/>
  <c r="D129" i="4"/>
  <c r="F128" i="4"/>
  <c r="F127" i="4"/>
  <c r="F126" i="4"/>
  <c r="E126" i="4"/>
  <c r="D126" i="4"/>
  <c r="D125" i="4" s="1"/>
  <c r="F125" i="4" s="1"/>
  <c r="E125" i="4"/>
  <c r="F124" i="4"/>
  <c r="F123" i="4"/>
  <c r="F122" i="4"/>
  <c r="F121" i="4"/>
  <c r="F120" i="4"/>
  <c r="E120" i="4"/>
  <c r="D120" i="4"/>
  <c r="F119" i="4"/>
  <c r="F118" i="4"/>
  <c r="F117" i="4"/>
  <c r="F116" i="4"/>
  <c r="F115" i="4"/>
  <c r="F114" i="4"/>
  <c r="F113" i="4"/>
  <c r="E112" i="4"/>
  <c r="D112" i="4"/>
  <c r="F111" i="4"/>
  <c r="F110" i="4"/>
  <c r="F109" i="4"/>
  <c r="F108" i="4"/>
  <c r="F107" i="4"/>
  <c r="E107" i="4"/>
  <c r="D107" i="4"/>
  <c r="E106" i="4"/>
  <c r="F105" i="4"/>
  <c r="F104" i="4"/>
  <c r="F103" i="4"/>
  <c r="F102" i="4"/>
  <c r="F101" i="4"/>
  <c r="F100" i="4"/>
  <c r="F99" i="4"/>
  <c r="E98" i="4"/>
  <c r="D98" i="4"/>
  <c r="F98" i="4" s="1"/>
  <c r="F97" i="4"/>
  <c r="F96" i="4"/>
  <c r="F95" i="4"/>
  <c r="F94" i="4"/>
  <c r="F93" i="4"/>
  <c r="F92" i="4"/>
  <c r="E91" i="4"/>
  <c r="E82" i="4" s="1"/>
  <c r="D78" i="1" s="1"/>
  <c r="D91" i="4"/>
  <c r="F90" i="4"/>
  <c r="F89" i="4"/>
  <c r="F88" i="4"/>
  <c r="F87" i="4"/>
  <c r="F86" i="4"/>
  <c r="F85" i="4"/>
  <c r="F84" i="4"/>
  <c r="F83" i="4"/>
  <c r="E83" i="4"/>
  <c r="D83" i="4"/>
  <c r="F81" i="4"/>
  <c r="F80" i="4"/>
  <c r="F79" i="4"/>
  <c r="F78" i="4"/>
  <c r="E77" i="4"/>
  <c r="D77" i="4"/>
  <c r="F77" i="4" s="1"/>
  <c r="F76" i="4"/>
  <c r="F75" i="4"/>
  <c r="E74" i="4"/>
  <c r="D74" i="4"/>
  <c r="F74" i="4" s="1"/>
  <c r="F73" i="4"/>
  <c r="F72" i="4"/>
  <c r="F71" i="4"/>
  <c r="E71" i="4"/>
  <c r="D71" i="4"/>
  <c r="F70" i="4"/>
  <c r="F69" i="4"/>
  <c r="F68" i="4"/>
  <c r="E68" i="4"/>
  <c r="D68" i="4"/>
  <c r="F67" i="4"/>
  <c r="F66" i="4"/>
  <c r="F65" i="4"/>
  <c r="E64" i="4"/>
  <c r="E49" i="4" s="1"/>
  <c r="D45" i="1" s="1"/>
  <c r="D64" i="4"/>
  <c r="F63" i="4"/>
  <c r="F62" i="4"/>
  <c r="F61" i="4"/>
  <c r="E61" i="4"/>
  <c r="D61" i="4"/>
  <c r="F60" i="4"/>
  <c r="F59" i="4"/>
  <c r="F58" i="4"/>
  <c r="E58" i="4"/>
  <c r="D58" i="4"/>
  <c r="F57" i="4"/>
  <c r="F56" i="4"/>
  <c r="F55" i="4"/>
  <c r="F54" i="4"/>
  <c r="F53" i="4"/>
  <c r="E53" i="4"/>
  <c r="D53" i="4"/>
  <c r="F52" i="4"/>
  <c r="F51" i="4"/>
  <c r="F50" i="4"/>
  <c r="E50" i="4"/>
  <c r="D50" i="4"/>
  <c r="F48" i="4"/>
  <c r="F47" i="4"/>
  <c r="F46" i="4"/>
  <c r="F45" i="4"/>
  <c r="E44" i="4"/>
  <c r="D44" i="4"/>
  <c r="E43" i="4"/>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E7" i="4"/>
  <c r="G41" i="3"/>
  <c r="B41" i="3"/>
  <c r="G40" i="3"/>
  <c r="B40" i="3"/>
  <c r="G39" i="3"/>
  <c r="B39" i="3"/>
  <c r="H38" i="3"/>
  <c r="G38" i="3"/>
  <c r="B38" i="3"/>
  <c r="H36" i="3"/>
  <c r="G36" i="3"/>
  <c r="B36" i="3"/>
  <c r="H35" i="3"/>
  <c r="G35" i="3"/>
  <c r="B35" i="3"/>
  <c r="H34" i="3"/>
  <c r="G34" i="3"/>
  <c r="B34" i="3"/>
  <c r="H33" i="3"/>
  <c r="G33" i="3"/>
  <c r="B33" i="3"/>
  <c r="G31" i="3"/>
  <c r="B31"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c r="L3" i="9" s="1"/>
  <c r="C1685" i="1"/>
  <c r="H1684" i="1"/>
  <c r="C1684" i="1"/>
  <c r="G1684" i="1" s="1"/>
  <c r="H1683" i="1"/>
  <c r="G1683" i="1"/>
  <c r="C1683" i="1"/>
  <c r="G1682" i="1"/>
  <c r="C1682" i="1"/>
  <c r="H1682" i="1" s="1"/>
  <c r="C1681" i="1"/>
  <c r="H1680" i="1"/>
  <c r="C1680" i="1"/>
  <c r="G1680" i="1" s="1"/>
  <c r="H1679" i="1"/>
  <c r="G1679" i="1"/>
  <c r="C1679" i="1"/>
  <c r="G1678" i="1"/>
  <c r="C1678" i="1"/>
  <c r="H1678" i="1" s="1"/>
  <c r="C1677" i="1"/>
  <c r="H1676" i="1"/>
  <c r="C1676" i="1"/>
  <c r="G1676" i="1" s="1"/>
  <c r="H1675" i="1"/>
  <c r="G1675" i="1"/>
  <c r="C1675" i="1"/>
  <c r="G1674" i="1"/>
  <c r="C1674" i="1"/>
  <c r="H1674" i="1" s="1"/>
  <c r="C1673" i="1"/>
  <c r="H1672" i="1"/>
  <c r="C1672" i="1"/>
  <c r="G1672" i="1" s="1"/>
  <c r="H1671" i="1"/>
  <c r="G1671" i="1"/>
  <c r="C1671" i="1"/>
  <c r="G1670" i="1"/>
  <c r="C1670" i="1"/>
  <c r="H1670" i="1" s="1"/>
  <c r="C1669" i="1"/>
  <c r="H1668" i="1"/>
  <c r="C1668" i="1"/>
  <c r="G1668" i="1" s="1"/>
  <c r="H1667" i="1"/>
  <c r="G1667" i="1"/>
  <c r="C1667" i="1"/>
  <c r="G1666" i="1"/>
  <c r="C1666" i="1"/>
  <c r="H1666" i="1" s="1"/>
  <c r="C1665" i="1"/>
  <c r="H1664" i="1"/>
  <c r="C1664" i="1"/>
  <c r="G1664" i="1" s="1"/>
  <c r="H1663" i="1"/>
  <c r="G1663" i="1"/>
  <c r="C1663" i="1"/>
  <c r="G1662" i="1"/>
  <c r="C1662" i="1"/>
  <c r="H1662" i="1" s="1"/>
  <c r="C1661" i="1"/>
  <c r="H1660" i="1"/>
  <c r="C1660" i="1"/>
  <c r="G1660" i="1" s="1"/>
  <c r="H1659" i="1"/>
  <c r="G1659" i="1"/>
  <c r="C1659" i="1"/>
  <c r="G1658" i="1"/>
  <c r="C1658" i="1"/>
  <c r="H1658" i="1" s="1"/>
  <c r="C1657" i="1"/>
  <c r="H1656" i="1"/>
  <c r="C1656" i="1"/>
  <c r="G1656" i="1" s="1"/>
  <c r="H1655" i="1"/>
  <c r="G1655" i="1"/>
  <c r="C1655" i="1"/>
  <c r="G1654" i="1"/>
  <c r="C1654" i="1"/>
  <c r="H1654" i="1" s="1"/>
  <c r="C1653" i="1"/>
  <c r="H1652" i="1"/>
  <c r="C1652" i="1"/>
  <c r="G1652" i="1" s="1"/>
  <c r="H1651" i="1"/>
  <c r="G1651" i="1"/>
  <c r="C1651" i="1"/>
  <c r="G1650" i="1"/>
  <c r="C1650" i="1"/>
  <c r="H1650" i="1" s="1"/>
  <c r="C1649" i="1"/>
  <c r="H1648" i="1"/>
  <c r="C1648" i="1"/>
  <c r="G1648" i="1" s="1"/>
  <c r="H1647" i="1"/>
  <c r="G1647" i="1"/>
  <c r="C1647" i="1"/>
  <c r="C1646" i="1"/>
  <c r="H1646" i="1" s="1"/>
  <c r="C1645" i="1"/>
  <c r="H1644" i="1"/>
  <c r="C1644" i="1"/>
  <c r="G1644" i="1" s="1"/>
  <c r="H1643" i="1"/>
  <c r="G1643" i="1"/>
  <c r="C1643" i="1"/>
  <c r="C1642" i="1"/>
  <c r="H1642" i="1" s="1"/>
  <c r="C1641" i="1"/>
  <c r="H1640" i="1"/>
  <c r="C1640" i="1"/>
  <c r="G1640" i="1" s="1"/>
  <c r="H1639" i="1"/>
  <c r="G1639" i="1"/>
  <c r="C1639" i="1"/>
  <c r="C1638" i="1"/>
  <c r="H1638" i="1" s="1"/>
  <c r="C1637" i="1"/>
  <c r="H1636" i="1"/>
  <c r="C1636" i="1"/>
  <c r="G1636" i="1" s="1"/>
  <c r="H1635" i="1"/>
  <c r="G1635" i="1"/>
  <c r="C1635" i="1"/>
  <c r="C1634" i="1"/>
  <c r="H1634" i="1" s="1"/>
  <c r="C1633" i="1"/>
  <c r="H1632" i="1"/>
  <c r="C1632" i="1"/>
  <c r="G1632" i="1" s="1"/>
  <c r="H1631" i="1"/>
  <c r="G1631" i="1"/>
  <c r="C1631" i="1"/>
  <c r="C1630" i="1"/>
  <c r="H1630" i="1" s="1"/>
  <c r="C1629" i="1"/>
  <c r="H1628" i="1"/>
  <c r="C1628" i="1"/>
  <c r="G1628" i="1" s="1"/>
  <c r="H1627" i="1"/>
  <c r="G1627" i="1"/>
  <c r="C1627" i="1"/>
  <c r="C1626" i="1"/>
  <c r="H1626" i="1" s="1"/>
  <c r="C1625" i="1"/>
  <c r="H1624" i="1"/>
  <c r="C1624" i="1"/>
  <c r="G1624" i="1" s="1"/>
  <c r="H1623" i="1"/>
  <c r="G1623" i="1"/>
  <c r="C1623" i="1"/>
  <c r="C1622" i="1"/>
  <c r="H1622" i="1" s="1"/>
  <c r="C1621" i="1"/>
  <c r="H1619" i="1"/>
  <c r="G1619" i="1"/>
  <c r="C1619" i="1"/>
  <c r="G1618" i="1"/>
  <c r="C1618" i="1"/>
  <c r="H1618" i="1" s="1"/>
  <c r="C1617" i="1"/>
  <c r="H1616" i="1"/>
  <c r="C1616" i="1"/>
  <c r="G1616" i="1" s="1"/>
  <c r="H1615" i="1"/>
  <c r="G1615" i="1"/>
  <c r="C1615" i="1"/>
  <c r="G1614" i="1"/>
  <c r="C1614" i="1"/>
  <c r="H1614" i="1" s="1"/>
  <c r="C1613" i="1"/>
  <c r="H1612" i="1"/>
  <c r="C1612" i="1"/>
  <c r="G1612" i="1" s="1"/>
  <c r="H1611" i="1"/>
  <c r="G1611" i="1"/>
  <c r="C1611" i="1"/>
  <c r="G1610" i="1"/>
  <c r="C1610" i="1"/>
  <c r="H1610" i="1" s="1"/>
  <c r="C1609" i="1"/>
  <c r="H1608" i="1"/>
  <c r="C1608" i="1"/>
  <c r="G1608" i="1" s="1"/>
  <c r="H1607" i="1"/>
  <c r="G1607" i="1"/>
  <c r="C1607" i="1"/>
  <c r="G1606" i="1"/>
  <c r="C1606" i="1"/>
  <c r="H1606" i="1" s="1"/>
  <c r="C1605" i="1"/>
  <c r="H1605" i="1" s="1"/>
  <c r="C1604" i="1"/>
  <c r="G1604" i="1" s="1"/>
  <c r="H1603" i="1"/>
  <c r="G1603" i="1"/>
  <c r="C1603" i="1"/>
  <c r="C1602" i="1"/>
  <c r="H1602" i="1" s="1"/>
  <c r="C1601" i="1"/>
  <c r="H1601" i="1" s="1"/>
  <c r="C1600" i="1"/>
  <c r="G1600" i="1" s="1"/>
  <c r="H1599" i="1"/>
  <c r="G1599" i="1"/>
  <c r="C1599" i="1"/>
  <c r="H1598" i="1"/>
  <c r="C1598" i="1"/>
  <c r="G1598" i="1" s="1"/>
  <c r="C1597" i="1"/>
  <c r="H1597" i="1" s="1"/>
  <c r="C1596" i="1"/>
  <c r="G1596" i="1" s="1"/>
  <c r="H1595" i="1"/>
  <c r="G1595" i="1"/>
  <c r="C1595" i="1"/>
  <c r="C1594" i="1"/>
  <c r="H1594" i="1" s="1"/>
  <c r="C1593" i="1"/>
  <c r="H1593" i="1" s="1"/>
  <c r="C1592" i="1"/>
  <c r="G1592" i="1" s="1"/>
  <c r="C1591" i="1"/>
  <c r="H1591" i="1" s="1"/>
  <c r="H1590" i="1"/>
  <c r="C1590" i="1"/>
  <c r="G1590" i="1" s="1"/>
  <c r="H1589" i="1"/>
  <c r="G1589" i="1"/>
  <c r="C1589" i="1"/>
  <c r="C1588" i="1"/>
  <c r="H1588" i="1" s="1"/>
  <c r="C1587" i="1"/>
  <c r="H1587" i="1" s="1"/>
  <c r="H1586" i="1"/>
  <c r="C1586" i="1"/>
  <c r="G1586" i="1" s="1"/>
  <c r="H1585" i="1"/>
  <c r="G1585" i="1"/>
  <c r="C1585" i="1"/>
  <c r="C1584" i="1"/>
  <c r="H1584" i="1" s="1"/>
  <c r="C1583" i="1"/>
  <c r="H1583" i="1" s="1"/>
  <c r="H1582" i="1"/>
  <c r="C1582" i="1"/>
  <c r="G1582" i="1" s="1"/>
  <c r="H1581" i="1"/>
  <c r="G1581" i="1"/>
  <c r="C1581" i="1"/>
  <c r="H1580" i="1"/>
  <c r="D1580" i="1"/>
  <c r="C1580" i="1"/>
  <c r="G1580" i="1" s="1"/>
  <c r="I1580" i="1" s="1"/>
  <c r="D1579" i="1"/>
  <c r="H1579" i="1" s="1"/>
  <c r="C1579" i="1"/>
  <c r="H1578" i="1"/>
  <c r="D1578" i="1"/>
  <c r="C1578" i="1"/>
  <c r="G1578" i="1" s="1"/>
  <c r="I1578" i="1" s="1"/>
  <c r="D1577" i="1"/>
  <c r="H1577" i="1" s="1"/>
  <c r="C1577" i="1"/>
  <c r="D1576" i="1"/>
  <c r="H1576" i="1" s="1"/>
  <c r="C1576" i="1"/>
  <c r="H1575" i="1"/>
  <c r="D1575" i="1"/>
  <c r="C1575" i="1"/>
  <c r="G1575" i="1" s="1"/>
  <c r="I1575" i="1" s="1"/>
  <c r="D1574" i="1"/>
  <c r="H1574" i="1" s="1"/>
  <c r="C1574" i="1"/>
  <c r="H1573" i="1"/>
  <c r="D1573" i="1"/>
  <c r="C1573" i="1"/>
  <c r="G1573" i="1" s="1"/>
  <c r="I1573" i="1" s="1"/>
  <c r="D1572" i="1"/>
  <c r="H1572" i="1" s="1"/>
  <c r="C1572" i="1"/>
  <c r="D1571" i="1"/>
  <c r="H1571" i="1" s="1"/>
  <c r="C1571" i="1"/>
  <c r="D1570" i="1"/>
  <c r="H1570" i="1" s="1"/>
  <c r="C1570" i="1"/>
  <c r="H1569" i="1"/>
  <c r="D1569" i="1"/>
  <c r="C1569" i="1"/>
  <c r="G1569" i="1" s="1"/>
  <c r="I1569" i="1" s="1"/>
  <c r="D1568" i="1"/>
  <c r="H1568" i="1" s="1"/>
  <c r="C1568" i="1"/>
  <c r="H1567" i="1"/>
  <c r="D1567" i="1"/>
  <c r="C1567" i="1"/>
  <c r="G1567" i="1" s="1"/>
  <c r="I1567" i="1" s="1"/>
  <c r="D1566" i="1"/>
  <c r="H1566" i="1" s="1"/>
  <c r="C1566" i="1"/>
  <c r="H1565" i="1"/>
  <c r="D1565" i="1"/>
  <c r="C1565" i="1"/>
  <c r="G1565" i="1" s="1"/>
  <c r="I1565" i="1" s="1"/>
  <c r="D1564" i="1"/>
  <c r="H1564" i="1" s="1"/>
  <c r="C1564" i="1"/>
  <c r="H1563" i="1"/>
  <c r="D1563" i="1"/>
  <c r="C1563" i="1"/>
  <c r="G1563" i="1" s="1"/>
  <c r="I1563" i="1" s="1"/>
  <c r="H1562" i="1"/>
  <c r="D1562" i="1"/>
  <c r="C1562" i="1"/>
  <c r="G1562" i="1" s="1"/>
  <c r="D1561" i="1"/>
  <c r="H1561" i="1" s="1"/>
  <c r="C1561" i="1"/>
  <c r="H1560" i="1"/>
  <c r="D1560" i="1"/>
  <c r="C1560" i="1"/>
  <c r="G1560" i="1" s="1"/>
  <c r="I1560" i="1" s="1"/>
  <c r="D1559" i="1"/>
  <c r="H1559" i="1" s="1"/>
  <c r="C1559" i="1"/>
  <c r="H1558" i="1"/>
  <c r="D1558" i="1"/>
  <c r="C1558" i="1"/>
  <c r="G1558" i="1" s="1"/>
  <c r="I1558" i="1" s="1"/>
  <c r="D1557" i="1"/>
  <c r="H1557" i="1" s="1"/>
  <c r="C1557" i="1"/>
  <c r="H1556" i="1"/>
  <c r="D1556" i="1"/>
  <c r="C1556" i="1"/>
  <c r="G1556" i="1" s="1"/>
  <c r="I1556" i="1" s="1"/>
  <c r="H1555" i="1"/>
  <c r="D1555" i="1"/>
  <c r="C1555" i="1"/>
  <c r="G1555" i="1" s="1"/>
  <c r="H1554" i="1"/>
  <c r="D1554" i="1"/>
  <c r="C1554" i="1"/>
  <c r="G1554" i="1" s="1"/>
  <c r="D1553" i="1"/>
  <c r="G1553" i="1" s="1"/>
  <c r="I1553" i="1" s="1"/>
  <c r="C1553" i="1"/>
  <c r="H1553" i="1" s="1"/>
  <c r="H1552" i="1"/>
  <c r="D1552" i="1"/>
  <c r="C1552" i="1"/>
  <c r="G1552" i="1" s="1"/>
  <c r="I1552" i="1" s="1"/>
  <c r="D1551" i="1"/>
  <c r="G1551" i="1" s="1"/>
  <c r="C1551" i="1"/>
  <c r="H1551" i="1" s="1"/>
  <c r="H1550" i="1"/>
  <c r="D1550" i="1"/>
  <c r="C1550" i="1"/>
  <c r="G1550" i="1" s="1"/>
  <c r="I1550" i="1" s="1"/>
  <c r="D1549" i="1"/>
  <c r="G1549" i="1" s="1"/>
  <c r="C1549" i="1"/>
  <c r="H1549" i="1" s="1"/>
  <c r="H1548" i="1"/>
  <c r="D1548" i="1"/>
  <c r="C1548" i="1"/>
  <c r="G1548" i="1" s="1"/>
  <c r="I1548" i="1" s="1"/>
  <c r="D1547" i="1"/>
  <c r="G1547" i="1" s="1"/>
  <c r="C1547" i="1"/>
  <c r="H1547" i="1" s="1"/>
  <c r="H1546" i="1"/>
  <c r="G1546" i="1"/>
  <c r="D1546" i="1"/>
  <c r="C1546" i="1"/>
  <c r="J1546" i="1" s="1"/>
  <c r="D1545" i="1"/>
  <c r="C1545" i="1"/>
  <c r="H1545" i="1" s="1"/>
  <c r="H1544" i="1"/>
  <c r="G1544" i="1"/>
  <c r="I1544" i="1" s="1"/>
  <c r="D1544" i="1"/>
  <c r="C1544" i="1"/>
  <c r="J1544" i="1" s="1"/>
  <c r="D1543" i="1"/>
  <c r="C1543" i="1"/>
  <c r="H1543" i="1" s="1"/>
  <c r="H1542" i="1"/>
  <c r="G1542" i="1"/>
  <c r="I1542" i="1" s="1"/>
  <c r="D1542" i="1"/>
  <c r="C1542" i="1"/>
  <c r="J1542" i="1" s="1"/>
  <c r="D1541" i="1"/>
  <c r="C1541" i="1"/>
  <c r="H1541" i="1" s="1"/>
  <c r="H1540" i="1"/>
  <c r="G1540" i="1"/>
  <c r="I1540" i="1" s="1"/>
  <c r="D1540" i="1"/>
  <c r="C1540" i="1"/>
  <c r="J1540" i="1" s="1"/>
  <c r="H1539" i="1"/>
  <c r="G1539" i="1"/>
  <c r="D1539" i="1"/>
  <c r="C1539" i="1"/>
  <c r="H1538" i="1"/>
  <c r="G1538" i="1"/>
  <c r="D1538" i="1"/>
  <c r="C1538" i="1"/>
  <c r="C1537"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D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D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H1484" i="1"/>
  <c r="G1484" i="1"/>
  <c r="D1484"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D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D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H1013" i="1"/>
  <c r="G1013" i="1"/>
  <c r="D1013" i="1"/>
  <c r="C1013" i="1"/>
  <c r="D1012"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D642" i="1"/>
  <c r="D641"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C425" i="1"/>
  <c r="H423" i="1"/>
  <c r="G423" i="1"/>
  <c r="D423" i="1"/>
  <c r="C423" i="1"/>
  <c r="H422" i="1"/>
  <c r="G422" i="1"/>
  <c r="D422" i="1"/>
  <c r="C422" i="1"/>
  <c r="H421" i="1"/>
  <c r="G421" i="1"/>
  <c r="D421" i="1"/>
  <c r="C421" i="1"/>
  <c r="H416" i="1"/>
  <c r="G416" i="1"/>
  <c r="D416" i="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D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D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2" i="1"/>
  <c r="G302" i="1"/>
  <c r="D302" i="1"/>
  <c r="C302" i="1"/>
  <c r="H301" i="1"/>
  <c r="G301" i="1"/>
  <c r="D301" i="1"/>
  <c r="C301" i="1"/>
  <c r="H300" i="1"/>
  <c r="G300" i="1"/>
  <c r="D300" i="1"/>
  <c r="C300" i="1"/>
  <c r="H299" i="1"/>
  <c r="G299" i="1"/>
  <c r="D299" i="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D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D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D132" i="1"/>
  <c r="C132" i="1"/>
  <c r="G132" i="1" s="1"/>
  <c r="H131" i="1"/>
  <c r="D131" i="1"/>
  <c r="C131" i="1"/>
  <c r="G131" i="1" s="1"/>
  <c r="D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B236" i="9" l="1"/>
  <c r="E307" i="9"/>
  <c r="E311" i="9"/>
  <c r="E319" i="9"/>
  <c r="B319" i="9" s="1"/>
  <c r="E321" i="9"/>
  <c r="B321" i="9" s="1"/>
  <c r="E323" i="9"/>
  <c r="B323" i="9" s="1"/>
  <c r="E328" i="9"/>
  <c r="B328" i="9" s="1"/>
  <c r="I1547" i="1"/>
  <c r="H226" i="1"/>
  <c r="G226" i="1"/>
  <c r="I1549" i="1"/>
  <c r="I1551" i="1"/>
  <c r="J1547" i="1"/>
  <c r="J1549" i="1"/>
  <c r="J1551" i="1"/>
  <c r="J1553" i="1"/>
  <c r="J1557" i="1"/>
  <c r="J1559" i="1"/>
  <c r="J1561" i="1"/>
  <c r="J1564" i="1"/>
  <c r="J1566" i="1"/>
  <c r="J1568" i="1"/>
  <c r="J1572" i="1"/>
  <c r="J1574" i="1"/>
  <c r="J1577" i="1"/>
  <c r="J1579" i="1"/>
  <c r="H1621" i="1"/>
  <c r="G1621" i="1"/>
  <c r="H1625" i="1"/>
  <c r="G1625" i="1"/>
  <c r="H1629" i="1"/>
  <c r="G1629" i="1"/>
  <c r="H1633" i="1"/>
  <c r="G1633" i="1"/>
  <c r="H1637" i="1"/>
  <c r="G1637" i="1"/>
  <c r="H1641" i="1"/>
  <c r="G1641" i="1"/>
  <c r="H1645" i="1"/>
  <c r="G1645" i="1"/>
  <c r="H1649" i="1"/>
  <c r="G1649" i="1"/>
  <c r="H1653" i="1"/>
  <c r="G1653" i="1"/>
  <c r="H1657" i="1"/>
  <c r="G1657" i="1"/>
  <c r="H1661" i="1"/>
  <c r="G1661" i="1"/>
  <c r="H1665" i="1"/>
  <c r="G1665" i="1"/>
  <c r="H1669" i="1"/>
  <c r="G1669" i="1"/>
  <c r="H1673" i="1"/>
  <c r="G1673" i="1"/>
  <c r="H1677" i="1"/>
  <c r="G1677" i="1"/>
  <c r="H1681" i="1"/>
  <c r="G1681" i="1"/>
  <c r="H1685" i="1"/>
  <c r="G1685" i="1"/>
  <c r="F112" i="4"/>
  <c r="D106" i="4"/>
  <c r="F309" i="4"/>
  <c r="J1541" i="1"/>
  <c r="J1543" i="1"/>
  <c r="J1545" i="1"/>
  <c r="G1557" i="1"/>
  <c r="I1557" i="1" s="1"/>
  <c r="G1559" i="1"/>
  <c r="I1559" i="1" s="1"/>
  <c r="G1561" i="1"/>
  <c r="I1561" i="1" s="1"/>
  <c r="G1564" i="1"/>
  <c r="I1564" i="1" s="1"/>
  <c r="G1566" i="1"/>
  <c r="I1566" i="1" s="1"/>
  <c r="G1568" i="1"/>
  <c r="I1568" i="1" s="1"/>
  <c r="G1570" i="1"/>
  <c r="G1571" i="1"/>
  <c r="G1572" i="1"/>
  <c r="I1572" i="1" s="1"/>
  <c r="G1574" i="1"/>
  <c r="I1574" i="1" s="1"/>
  <c r="G1576" i="1"/>
  <c r="G1577" i="1"/>
  <c r="I1577" i="1" s="1"/>
  <c r="G1579" i="1"/>
  <c r="I1579" i="1" s="1"/>
  <c r="G1584" i="1"/>
  <c r="G1588" i="1"/>
  <c r="H1592" i="1"/>
  <c r="G1594" i="1"/>
  <c r="G1597" i="1"/>
  <c r="H1600" i="1"/>
  <c r="G1602" i="1"/>
  <c r="G1605" i="1"/>
  <c r="H1609" i="1"/>
  <c r="G1609" i="1"/>
  <c r="H1613" i="1"/>
  <c r="G1613" i="1"/>
  <c r="H1617" i="1"/>
  <c r="G1617" i="1"/>
  <c r="F64" i="4"/>
  <c r="G1541" i="1"/>
  <c r="I1541" i="1" s="1"/>
  <c r="G1543" i="1"/>
  <c r="I1543" i="1" s="1"/>
  <c r="G1545" i="1"/>
  <c r="I1545" i="1" s="1"/>
  <c r="J1548" i="1"/>
  <c r="J1550" i="1"/>
  <c r="J1552" i="1"/>
  <c r="J1556" i="1"/>
  <c r="J1558" i="1"/>
  <c r="J1560" i="1"/>
  <c r="J1563" i="1"/>
  <c r="J1565" i="1"/>
  <c r="J1567" i="1"/>
  <c r="J1569" i="1"/>
  <c r="J1573" i="1"/>
  <c r="J1575" i="1"/>
  <c r="J1578" i="1"/>
  <c r="J1580" i="1"/>
  <c r="G1583" i="1"/>
  <c r="G1587" i="1"/>
  <c r="G1591" i="1"/>
  <c r="G1622" i="1"/>
  <c r="G1626" i="1"/>
  <c r="G1630" i="1"/>
  <c r="G1634" i="1"/>
  <c r="G1638" i="1"/>
  <c r="G1642" i="1"/>
  <c r="G1646" i="1"/>
  <c r="E6" i="4"/>
  <c r="F91" i="4"/>
  <c r="D82" i="4"/>
  <c r="F135" i="4"/>
  <c r="D134" i="4"/>
  <c r="F230" i="4"/>
  <c r="I27" i="3"/>
  <c r="G1593" i="1"/>
  <c r="H1596" i="1"/>
  <c r="G1601" i="1"/>
  <c r="H1604" i="1"/>
  <c r="F44" i="4"/>
  <c r="D43" i="4"/>
  <c r="E152" i="4"/>
  <c r="D164" i="4"/>
  <c r="I22" i="3"/>
  <c r="E250" i="5"/>
  <c r="D49" i="4"/>
  <c r="H24" i="9"/>
  <c r="G24" i="9"/>
  <c r="F263" i="4"/>
  <c r="D262" i="4"/>
  <c r="E321" i="4"/>
  <c r="D316" i="1" s="1"/>
  <c r="F427" i="4"/>
  <c r="E431" i="4"/>
  <c r="E466" i="4"/>
  <c r="D460" i="1" s="1"/>
  <c r="G180" i="9"/>
  <c r="E180" i="9" s="1"/>
  <c r="B180" i="9" s="1"/>
  <c r="F537" i="4"/>
  <c r="D536" i="4"/>
  <c r="G156" i="9"/>
  <c r="E156" i="9" s="1"/>
  <c r="B156" i="9" s="1"/>
  <c r="F607" i="4"/>
  <c r="D12" i="5"/>
  <c r="E70" i="5"/>
  <c r="G314" i="9"/>
  <c r="G315" i="9"/>
  <c r="E315" i="9" s="1"/>
  <c r="B315" i="9" s="1"/>
  <c r="F150" i="5"/>
  <c r="D177" i="5"/>
  <c r="F203" i="5"/>
  <c r="D202" i="5"/>
  <c r="E5" i="7"/>
  <c r="G345" i="9" s="1"/>
  <c r="E345" i="9" s="1"/>
  <c r="D7" i="4"/>
  <c r="F140" i="4"/>
  <c r="F178" i="4"/>
  <c r="F203" i="4"/>
  <c r="D202" i="4"/>
  <c r="D479" i="4"/>
  <c r="D491" i="4"/>
  <c r="E536" i="4"/>
  <c r="F585" i="4"/>
  <c r="D584" i="4"/>
  <c r="E597" i="4"/>
  <c r="D591" i="1" s="1"/>
  <c r="D629" i="4"/>
  <c r="D273" i="5"/>
  <c r="F276" i="5"/>
  <c r="F36" i="6"/>
  <c r="D35" i="6"/>
  <c r="F374" i="4"/>
  <c r="D373" i="4"/>
  <c r="F431" i="4"/>
  <c r="D647" i="4"/>
  <c r="F70" i="5"/>
  <c r="D69" i="5"/>
  <c r="F136" i="5"/>
  <c r="D135" i="5"/>
  <c r="G338" i="9"/>
  <c r="E338" i="9" s="1"/>
  <c r="B338" i="9" s="1"/>
  <c r="F218" i="5"/>
  <c r="D141" i="6"/>
  <c r="F5" i="6"/>
  <c r="E35" i="6"/>
  <c r="D114" i="6"/>
  <c r="F130" i="6"/>
  <c r="D129" i="6"/>
  <c r="E308" i="4"/>
  <c r="F322" i="4"/>
  <c r="D321" i="4"/>
  <c r="D308" i="4" s="1"/>
  <c r="F467" i="4"/>
  <c r="D466" i="4"/>
  <c r="E479" i="4"/>
  <c r="D473" i="1" s="1"/>
  <c r="D648" i="4"/>
  <c r="D44" i="8"/>
  <c r="G342" i="9" s="1"/>
  <c r="E342" i="9" s="1"/>
  <c r="H315" i="9"/>
  <c r="H314" i="9"/>
  <c r="G309" i="9"/>
  <c r="H308" i="9"/>
  <c r="M228" i="9"/>
  <c r="G308" i="9"/>
  <c r="G302" i="9"/>
  <c r="E302" i="9" s="1"/>
  <c r="B302" i="9" s="1"/>
  <c r="G301" i="9"/>
  <c r="E301" i="9" s="1"/>
  <c r="B301" i="9" s="1"/>
  <c r="G300" i="9"/>
  <c r="E300" i="9" s="1"/>
  <c r="B300" i="9" s="1"/>
  <c r="L228" i="9"/>
  <c r="F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15" i="9"/>
  <c r="E215" i="9" s="1"/>
  <c r="B215"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H309" i="9"/>
  <c r="G176" i="9"/>
  <c r="E176" i="9" s="1"/>
  <c r="B176" i="9" s="1"/>
  <c r="G177" i="9"/>
  <c r="E177" i="9" s="1"/>
  <c r="B177" i="9" s="1"/>
  <c r="H179" i="9"/>
  <c r="G178" i="9"/>
  <c r="E178" i="9" s="1"/>
  <c r="B178" i="9" s="1"/>
  <c r="G174" i="9"/>
  <c r="E174" i="9" s="1"/>
  <c r="B174" i="9" s="1"/>
  <c r="I10" i="9"/>
  <c r="B52" i="9"/>
  <c r="B55" i="9"/>
  <c r="B63" i="9"/>
  <c r="B71" i="9"/>
  <c r="B79" i="9"/>
  <c r="B87" i="9"/>
  <c r="B95" i="9"/>
  <c r="B103" i="9"/>
  <c r="B111" i="9"/>
  <c r="B119" i="9"/>
  <c r="B127" i="9"/>
  <c r="B135" i="9"/>
  <c r="B143" i="9"/>
  <c r="B151" i="9"/>
  <c r="D88" i="5"/>
  <c r="E176" i="5"/>
  <c r="G179" i="9"/>
  <c r="E179" i="9" s="1"/>
  <c r="B179" i="9" s="1"/>
  <c r="E51" i="9"/>
  <c r="B51" i="9" s="1"/>
  <c r="B59" i="9"/>
  <c r="B67" i="9"/>
  <c r="B75" i="9"/>
  <c r="B83" i="9"/>
  <c r="B91" i="9"/>
  <c r="B99" i="9"/>
  <c r="B107" i="9"/>
  <c r="B115" i="9"/>
  <c r="B123" i="9"/>
  <c r="B131" i="9"/>
  <c r="B139" i="9"/>
  <c r="B147" i="9"/>
  <c r="B155" i="9"/>
  <c r="B159" i="9"/>
  <c r="B166" i="9"/>
  <c r="E162" i="9"/>
  <c r="B162" i="9" s="1"/>
  <c r="E170" i="9"/>
  <c r="B170" i="9" s="1"/>
  <c r="B243" i="9"/>
  <c r="B267" i="9"/>
  <c r="B271" i="9"/>
  <c r="B275" i="9"/>
  <c r="B307" i="9"/>
  <c r="B311" i="9"/>
  <c r="B228" i="9"/>
  <c r="F230" i="9"/>
  <c r="B230" i="9" s="1"/>
  <c r="F234" i="9"/>
  <c r="B234" i="9" s="1"/>
  <c r="F238" i="9"/>
  <c r="B238" i="9" s="1"/>
  <c r="F241" i="9"/>
  <c r="B241" i="9" s="1"/>
  <c r="F242" i="9"/>
  <c r="B242" i="9" s="1"/>
  <c r="F245" i="9"/>
  <c r="B245" i="9" s="1"/>
  <c r="F246" i="9"/>
  <c r="B246" i="9" s="1"/>
  <c r="F250" i="9"/>
  <c r="B250" i="9" s="1"/>
  <c r="F253" i="9"/>
  <c r="B253" i="9" s="1"/>
  <c r="F254" i="9"/>
  <c r="B254" i="9" s="1"/>
  <c r="F257" i="9"/>
  <c r="B257" i="9" s="1"/>
  <c r="F258" i="9"/>
  <c r="B258" i="9" s="1"/>
  <c r="F261" i="9"/>
  <c r="B261" i="9" s="1"/>
  <c r="F262" i="9"/>
  <c r="B262" i="9" s="1"/>
  <c r="F265" i="9"/>
  <c r="B265" i="9" s="1"/>
  <c r="F266" i="9"/>
  <c r="B266" i="9" s="1"/>
  <c r="F269" i="9"/>
  <c r="B269" i="9" s="1"/>
  <c r="F270" i="9"/>
  <c r="B270" i="9" s="1"/>
  <c r="F273" i="9"/>
  <c r="B273" i="9" s="1"/>
  <c r="F274" i="9"/>
  <c r="B274" i="9" s="1"/>
  <c r="F277" i="9"/>
  <c r="B277" i="9" s="1"/>
  <c r="F278" i="9"/>
  <c r="B278" i="9" s="1"/>
  <c r="F281" i="9"/>
  <c r="B281" i="9" s="1"/>
  <c r="F282" i="9"/>
  <c r="B282" i="9" s="1"/>
  <c r="F285" i="9"/>
  <c r="B285" i="9" s="1"/>
  <c r="F286" i="9"/>
  <c r="B286" i="9" s="1"/>
  <c r="F290" i="9"/>
  <c r="B290" i="9" s="1"/>
  <c r="E310" i="9"/>
  <c r="B310" i="9" s="1"/>
  <c r="B342" i="9" l="1"/>
  <c r="B345" i="9"/>
  <c r="E344" i="9"/>
  <c r="I10" i="3" s="1"/>
  <c r="F308" i="4"/>
  <c r="C303" i="1"/>
  <c r="E417" i="4"/>
  <c r="D412" i="1" s="1"/>
  <c r="D303" i="1"/>
  <c r="F69" i="5"/>
  <c r="C1074" i="1"/>
  <c r="H23" i="3"/>
  <c r="F82" i="4"/>
  <c r="C78" i="1"/>
  <c r="H19" i="9"/>
  <c r="E19" i="9" s="1"/>
  <c r="B19" i="9" s="1"/>
  <c r="I24" i="3"/>
  <c r="E175" i="5"/>
  <c r="D1179" i="1" s="1"/>
  <c r="D1180" i="1"/>
  <c r="E309" i="9"/>
  <c r="B309" i="9" s="1"/>
  <c r="F129" i="6"/>
  <c r="C1524" i="1"/>
  <c r="F373" i="4"/>
  <c r="D360" i="4"/>
  <c r="D417" i="4" s="1"/>
  <c r="C368" i="1"/>
  <c r="F584" i="4"/>
  <c r="C578" i="1"/>
  <c r="F479" i="4"/>
  <c r="C473" i="1"/>
  <c r="E314" i="9"/>
  <c r="B314" i="9" s="1"/>
  <c r="F262" i="4"/>
  <c r="C258" i="1"/>
  <c r="F49" i="4"/>
  <c r="C45" i="1"/>
  <c r="E418" i="4"/>
  <c r="D413" i="1" s="1"/>
  <c r="I28" i="3"/>
  <c r="D1430" i="1"/>
  <c r="F491" i="4"/>
  <c r="C485" i="1"/>
  <c r="G337" i="9"/>
  <c r="E337" i="9" s="1"/>
  <c r="B337" i="9" s="1"/>
  <c r="F202" i="5"/>
  <c r="C1206" i="1"/>
  <c r="F88" i="5"/>
  <c r="C1093" i="1"/>
  <c r="E308" i="9"/>
  <c r="B308" i="9" s="1"/>
  <c r="F648" i="4"/>
  <c r="C642" i="1"/>
  <c r="C316" i="1"/>
  <c r="F321" i="4"/>
  <c r="F141" i="6"/>
  <c r="H31" i="3"/>
  <c r="C1536" i="1"/>
  <c r="F135" i="5"/>
  <c r="C1140" i="1"/>
  <c r="F647" i="4"/>
  <c r="C641" i="1"/>
  <c r="F273" i="5"/>
  <c r="D250" i="5"/>
  <c r="C1277" i="1"/>
  <c r="F202" i="4"/>
  <c r="C198" i="1"/>
  <c r="F7" i="4"/>
  <c r="D6" i="4"/>
  <c r="C3" i="1"/>
  <c r="G335" i="9"/>
  <c r="E335" i="9" s="1"/>
  <c r="B335" i="9" s="1"/>
  <c r="F177" i="5"/>
  <c r="D176" i="5"/>
  <c r="C1181" i="1"/>
  <c r="E69" i="5"/>
  <c r="D1075" i="1"/>
  <c r="D535" i="4"/>
  <c r="F536" i="4"/>
  <c r="C530" i="1"/>
  <c r="E430" i="4"/>
  <c r="D425" i="1"/>
  <c r="I25" i="3"/>
  <c r="D1254" i="1"/>
  <c r="F164" i="4"/>
  <c r="D152" i="4"/>
  <c r="C160" i="1"/>
  <c r="C130" i="1"/>
  <c r="F134" i="4"/>
  <c r="E300" i="4"/>
  <c r="D296" i="1" s="1"/>
  <c r="I17" i="3"/>
  <c r="E422" i="4"/>
  <c r="D2" i="1"/>
  <c r="K1480" i="9"/>
  <c r="G343" i="9"/>
  <c r="E343" i="9" s="1"/>
  <c r="B343" i="9" s="1"/>
  <c r="C1620" i="1"/>
  <c r="I39" i="3"/>
  <c r="F466" i="4"/>
  <c r="C460" i="1"/>
  <c r="H591" i="1"/>
  <c r="G591" i="1"/>
  <c r="F43" i="4"/>
  <c r="C39" i="1"/>
  <c r="E141" i="6"/>
  <c r="F114" i="6"/>
  <c r="H30" i="3"/>
  <c r="C1509" i="1"/>
  <c r="G347" i="9"/>
  <c r="E347" i="9" s="1"/>
  <c r="D430" i="4"/>
  <c r="F35" i="6"/>
  <c r="H28" i="3"/>
  <c r="C1430" i="1"/>
  <c r="F629" i="4"/>
  <c r="C623" i="1"/>
  <c r="E535" i="4"/>
  <c r="D530" i="1"/>
  <c r="I33" i="3"/>
  <c r="D1537" i="1"/>
  <c r="F12" i="5"/>
  <c r="D7" i="5"/>
  <c r="C1017" i="1"/>
  <c r="E24" i="9"/>
  <c r="I18" i="3"/>
  <c r="E299" i="4"/>
  <c r="D148" i="1"/>
  <c r="C102" i="1"/>
  <c r="F106" i="4"/>
  <c r="F417" i="4" l="1"/>
  <c r="C412" i="1"/>
  <c r="H425" i="1"/>
  <c r="G425" i="1"/>
  <c r="D175" i="5"/>
  <c r="F176" i="5"/>
  <c r="H24" i="3"/>
  <c r="C1180" i="1"/>
  <c r="H1093" i="1"/>
  <c r="G1093" i="1"/>
  <c r="G1074" i="1"/>
  <c r="H303" i="1"/>
  <c r="G303" i="1"/>
  <c r="H1017" i="1"/>
  <c r="G1017" i="1"/>
  <c r="D639" i="4"/>
  <c r="F430" i="4"/>
  <c r="C424" i="1"/>
  <c r="E639" i="4"/>
  <c r="D633" i="1" s="1"/>
  <c r="D424" i="1"/>
  <c r="H1075" i="1"/>
  <c r="G1075" i="1"/>
  <c r="F250" i="5"/>
  <c r="H25" i="3"/>
  <c r="C1254" i="1"/>
  <c r="H1140" i="1"/>
  <c r="G1140" i="1"/>
  <c r="H485" i="1"/>
  <c r="G485" i="1"/>
  <c r="H578" i="1"/>
  <c r="G578" i="1"/>
  <c r="H78" i="1"/>
  <c r="G78" i="1"/>
  <c r="B24" i="9"/>
  <c r="F535" i="4"/>
  <c r="D640" i="4"/>
  <c r="C529" i="1"/>
  <c r="D422" i="4"/>
  <c r="H17" i="3"/>
  <c r="C2" i="1"/>
  <c r="F6" i="4"/>
  <c r="H1277" i="1"/>
  <c r="G1277" i="1"/>
  <c r="H642" i="1"/>
  <c r="G642" i="1"/>
  <c r="E346" i="9"/>
  <c r="B347" i="9"/>
  <c r="I31" i="3"/>
  <c r="D1536" i="1"/>
  <c r="G1620" i="1"/>
  <c r="H1620" i="1"/>
  <c r="H11" i="3"/>
  <c r="E643" i="4"/>
  <c r="D417" i="1"/>
  <c r="H130" i="1"/>
  <c r="G130" i="1"/>
  <c r="H530" i="1"/>
  <c r="G530" i="1"/>
  <c r="I23" i="3"/>
  <c r="D1074" i="1"/>
  <c r="H1074" i="1" s="1"/>
  <c r="E6" i="5"/>
  <c r="H198" i="1"/>
  <c r="G198" i="1"/>
  <c r="H1206" i="1"/>
  <c r="G1206" i="1"/>
  <c r="H45" i="1"/>
  <c r="G45" i="1"/>
  <c r="H1524" i="1"/>
  <c r="G1524" i="1"/>
  <c r="H102" i="1"/>
  <c r="G102" i="1"/>
  <c r="H1537" i="1"/>
  <c r="G1537" i="1"/>
  <c r="H623" i="1"/>
  <c r="G623" i="1"/>
  <c r="D299" i="4"/>
  <c r="F152" i="4"/>
  <c r="H18" i="3"/>
  <c r="C148" i="1"/>
  <c r="H258" i="1"/>
  <c r="G258" i="1"/>
  <c r="D418" i="4"/>
  <c r="F360" i="4"/>
  <c r="C355" i="1"/>
  <c r="E301" i="4"/>
  <c r="D297" i="1" s="1"/>
  <c r="E423" i="4"/>
  <c r="D295" i="1"/>
  <c r="F7" i="5"/>
  <c r="D6" i="5"/>
  <c r="C1012" i="1"/>
  <c r="H22" i="3"/>
  <c r="H1430" i="1"/>
  <c r="G1430" i="1"/>
  <c r="H9" i="3"/>
  <c r="E640" i="4"/>
  <c r="D634" i="1" s="1"/>
  <c r="D529" i="1"/>
  <c r="H1509" i="1"/>
  <c r="G1509" i="1"/>
  <c r="H39" i="1"/>
  <c r="G39" i="1"/>
  <c r="H460" i="1"/>
  <c r="G460" i="1"/>
  <c r="H160" i="1"/>
  <c r="G160" i="1"/>
  <c r="H1181" i="1"/>
  <c r="G1181" i="1"/>
  <c r="H3" i="1"/>
  <c r="G3" i="1"/>
  <c r="H641" i="1"/>
  <c r="G641" i="1"/>
  <c r="H1536" i="1"/>
  <c r="G1536" i="1"/>
  <c r="H316" i="1"/>
  <c r="G316" i="1"/>
  <c r="H473" i="1"/>
  <c r="G473" i="1"/>
  <c r="H368" i="1"/>
  <c r="G368" i="1"/>
  <c r="E341" i="9"/>
  <c r="N3" i="9" l="1"/>
  <c r="I11" i="3"/>
  <c r="K3" i="9"/>
  <c r="I9" i="3"/>
  <c r="H1012" i="1"/>
  <c r="G1012" i="1"/>
  <c r="E425" i="4"/>
  <c r="D420" i="1" s="1"/>
  <c r="E644" i="4"/>
  <c r="D418" i="1"/>
  <c r="H20" i="9"/>
  <c r="F418" i="4"/>
  <c r="C413" i="1"/>
  <c r="H529" i="1"/>
  <c r="G529" i="1"/>
  <c r="H424" i="1"/>
  <c r="G424" i="1"/>
  <c r="H148" i="1"/>
  <c r="G148" i="1"/>
  <c r="H2" i="1"/>
  <c r="G2" i="1"/>
  <c r="G306" i="9"/>
  <c r="E306" i="9" s="1"/>
  <c r="B306" i="9" s="1"/>
  <c r="G299" i="9"/>
  <c r="F6" i="5"/>
  <c r="C1011" i="1"/>
  <c r="H299" i="9"/>
  <c r="D1011" i="1"/>
  <c r="E424" i="4"/>
  <c r="D419" i="1" s="1"/>
  <c r="F422" i="4"/>
  <c r="D643" i="4"/>
  <c r="C417" i="1"/>
  <c r="F640" i="4"/>
  <c r="C634" i="1"/>
  <c r="H1254" i="1"/>
  <c r="G1254" i="1"/>
  <c r="H412" i="1"/>
  <c r="G412" i="1"/>
  <c r="H1180" i="1"/>
  <c r="G1180" i="1"/>
  <c r="H355" i="1"/>
  <c r="G355" i="1"/>
  <c r="D301" i="4"/>
  <c r="D423" i="4"/>
  <c r="F299" i="4"/>
  <c r="C295" i="1"/>
  <c r="D637" i="1"/>
  <c r="D300" i="4"/>
  <c r="F639" i="4"/>
  <c r="C633" i="1"/>
  <c r="F175" i="5"/>
  <c r="C1179" i="1"/>
  <c r="D425" i="4" l="1"/>
  <c r="F423" i="4"/>
  <c r="D644" i="4"/>
  <c r="C418" i="1"/>
  <c r="G20" i="9"/>
  <c r="E20" i="9" s="1"/>
  <c r="B20" i="9" s="1"/>
  <c r="H417" i="1"/>
  <c r="G417" i="1"/>
  <c r="E646" i="4"/>
  <c r="D638" i="1"/>
  <c r="H633" i="1"/>
  <c r="G633" i="1"/>
  <c r="E645" i="4"/>
  <c r="F301" i="4"/>
  <c r="C297" i="1"/>
  <c r="D645" i="4"/>
  <c r="F643" i="4"/>
  <c r="C637" i="1"/>
  <c r="E299" i="9"/>
  <c r="H413" i="1"/>
  <c r="G413" i="1"/>
  <c r="G295" i="1"/>
  <c r="H295" i="1"/>
  <c r="H634" i="1"/>
  <c r="G634" i="1"/>
  <c r="H1179" i="1"/>
  <c r="G1179" i="1"/>
  <c r="F300" i="4"/>
  <c r="C296" i="1"/>
  <c r="D424" i="4"/>
  <c r="H8" i="3"/>
  <c r="H1011" i="1"/>
  <c r="G1011" i="1"/>
  <c r="M3" i="9" l="1"/>
  <c r="F645" i="4"/>
  <c r="C639" i="1"/>
  <c r="D646" i="4"/>
  <c r="D649" i="4" s="1"/>
  <c r="F644" i="4"/>
  <c r="C638" i="1"/>
  <c r="H296" i="1"/>
  <c r="G296" i="1"/>
  <c r="E649" i="4"/>
  <c r="D639" i="1"/>
  <c r="E650" i="4"/>
  <c r="D640" i="1"/>
  <c r="H418" i="1"/>
  <c r="G418" i="1"/>
  <c r="F424" i="4"/>
  <c r="C419" i="1"/>
  <c r="B299" i="9"/>
  <c r="H297" i="1"/>
  <c r="G297" i="1"/>
  <c r="H637" i="1"/>
  <c r="G637" i="1"/>
  <c r="F425" i="4"/>
  <c r="C420" i="1"/>
  <c r="F649" i="4" l="1"/>
  <c r="H19" i="3"/>
  <c r="C643" i="1"/>
  <c r="I19" i="3"/>
  <c r="D643" i="1"/>
  <c r="H638" i="1"/>
  <c r="G638" i="1"/>
  <c r="H420" i="1"/>
  <c r="G420" i="1"/>
  <c r="H419" i="1"/>
  <c r="G419" i="1"/>
  <c r="I20" i="3"/>
  <c r="D644" i="1"/>
  <c r="D650" i="4"/>
  <c r="F646" i="4"/>
  <c r="C640" i="1"/>
  <c r="G297" i="9"/>
  <c r="E297" i="9" s="1"/>
  <c r="B297" i="9" s="1"/>
  <c r="H639" i="1"/>
  <c r="G639" i="1"/>
  <c r="H333" i="9"/>
  <c r="G333" i="9"/>
  <c r="E333" i="9" s="1"/>
  <c r="H640" i="1" l="1"/>
  <c r="G640" i="1"/>
  <c r="H7" i="3"/>
  <c r="H643" i="1"/>
  <c r="G643" i="1"/>
  <c r="B333" i="9"/>
  <c r="E298" i="9"/>
  <c r="I8" i="3" s="1"/>
  <c r="F650" i="4"/>
  <c r="H20" i="3"/>
  <c r="C644" i="1"/>
  <c r="J3" i="9" l="1"/>
  <c r="H644" i="1"/>
  <c r="G644" i="1"/>
  <c r="L293" i="9" l="1"/>
  <c r="F293" i="9" s="1"/>
  <c r="H295" i="9"/>
  <c r="G295" i="9"/>
  <c r="E295" i="9" s="1"/>
  <c r="G18" i="9"/>
  <c r="E18" i="9" s="1"/>
  <c r="B18" i="9" s="1"/>
  <c r="H18" i="9"/>
  <c r="H22" i="9"/>
  <c r="J8" i="9"/>
  <c r="I13" i="9"/>
  <c r="E13" i="9" s="1"/>
  <c r="B13" i="9" s="1"/>
  <c r="J9" i="9"/>
  <c r="H15" i="9"/>
  <c r="J6" i="9"/>
  <c r="I11" i="9"/>
  <c r="E11" i="9" s="1"/>
  <c r="B11" i="9" s="1"/>
  <c r="H17" i="9"/>
  <c r="K10" i="9"/>
  <c r="G16" i="9"/>
  <c r="H21" i="9"/>
  <c r="K5" i="9"/>
  <c r="J10" i="9"/>
  <c r="E10" i="9" s="1"/>
  <c r="B10" i="9" s="1"/>
  <c r="I8" i="9"/>
  <c r="I9" i="9"/>
  <c r="E9" i="9" s="1"/>
  <c r="B9" i="9" s="1"/>
  <c r="G15" i="9"/>
  <c r="E15" i="9" s="1"/>
  <c r="J5" i="9"/>
  <c r="L16" i="9"/>
  <c r="I7" i="9"/>
  <c r="K13" i="9"/>
  <c r="K6" i="9"/>
  <c r="J11" i="9"/>
  <c r="I17" i="9"/>
  <c r="J17" i="9"/>
  <c r="K8" i="9"/>
  <c r="J13" i="9"/>
  <c r="G22" i="9"/>
  <c r="E22" i="9" s="1"/>
  <c r="B22" i="9" s="1"/>
  <c r="I5" i="9"/>
  <c r="E5" i="9" s="1"/>
  <c r="K11" i="9"/>
  <c r="H16" i="9"/>
  <c r="I6" i="9"/>
  <c r="E6" i="9" s="1"/>
  <c r="B6" i="9" s="1"/>
  <c r="K12" i="9"/>
  <c r="G17" i="9"/>
  <c r="K9" i="9"/>
  <c r="L15" i="9"/>
  <c r="F15" i="9" s="1"/>
  <c r="G21" i="9"/>
  <c r="J7" i="9"/>
  <c r="I12" i="9"/>
  <c r="K7" i="9"/>
  <c r="J12" i="9"/>
  <c r="M16" i="9"/>
  <c r="M15" i="9"/>
  <c r="E7" i="9" l="1"/>
  <c r="B7" i="9" s="1"/>
  <c r="E12" i="9"/>
  <c r="B12" i="9" s="1"/>
  <c r="F16" i="9"/>
  <c r="E8" i="9"/>
  <c r="B8" i="9" s="1"/>
  <c r="E16" i="9"/>
  <c r="B295" i="9"/>
  <c r="E23" i="9"/>
  <c r="I7" i="3" s="1"/>
  <c r="F14" i="9"/>
  <c r="E17" i="9"/>
  <c r="B17" i="9" s="1"/>
  <c r="E21" i="9"/>
  <c r="B21" i="9" s="1"/>
  <c r="B5" i="9"/>
  <c r="E4" i="9"/>
  <c r="B15" i="9"/>
  <c r="B293" i="9"/>
  <c r="F23" i="9"/>
  <c r="E14" i="9" l="1"/>
  <c r="I13" i="3" s="1"/>
  <c r="F3" i="9"/>
  <c r="E3" i="9"/>
  <c r="B16" i="9"/>
</calcChain>
</file>

<file path=xl/sharedStrings.xml><?xml version="1.0" encoding="utf-8"?>
<sst xmlns="http://schemas.openxmlformats.org/spreadsheetml/2006/main" count="4724" uniqueCount="3656">
  <si>
    <t>Obveznik:</t>
  </si>
  <si>
    <t>29935 - OPĆINA PRIMORSKI DOLAC</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</si>
  <si>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</si>
  <si>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</si>
  <si>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</si>
  <si>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</si>
  <si>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</si>
  <si>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</si>
  <si>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</si>
  <si>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</si>
  <si>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</si>
  <si>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</si>
  <si>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</si>
  <si>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</si>
  <si>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</si>
  <si>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</si>
  <si>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</si>
  <si>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</si>
  <si>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</si>
  <si>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</si>
  <si>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</si>
  <si>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</si>
  <si>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</si>
  <si>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</si>
  <si>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</si>
  <si>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</si>
  <si>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</si>
  <si>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</si>
  <si>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</si>
  <si>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</si>
  <si>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</si>
  <si>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</si>
  <si>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</si>
  <si>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</si>
  <si>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</si>
  <si>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</si>
  <si>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</si>
  <si>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</si>
  <si>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</si>
  <si>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</si>
  <si>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</si>
  <si>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</si>
  <si>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</si>
  <si>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</si>
  <si>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</si>
  <si>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</si>
  <si>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</si>
  <si>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</si>
  <si>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</si>
  <si>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</si>
  <si>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</si>
  <si>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</si>
  <si>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</si>
  <si>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</si>
  <si>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</si>
  <si>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</si>
  <si>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</si>
  <si>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</si>
  <si>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</si>
  <si>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</si>
  <si>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</si>
  <si>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</si>
  <si>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</si>
  <si>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</si>
  <si>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</si>
  <si>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</si>
  <si>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</si>
  <si>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</si>
  <si>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</si>
  <si>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</si>
  <si>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</si>
  <si>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</si>
  <si>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</si>
  <si>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</si>
  <si>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</si>
  <si>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</si>
  <si>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</si>
  <si>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</si>
  <si>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</si>
  <si>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</si>
  <si>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</si>
  <si>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</si>
  <si>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</si>
  <si>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</si>
  <si>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</si>
  <si>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</si>
  <si>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</si>
  <si>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</si>
  <si>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</si>
  <si>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</si>
  <si>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</si>
  <si>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</si>
  <si>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</si>
  <si>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</si>
  <si>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</si>
  <si>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</si>
  <si>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</si>
  <si>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</si>
  <si>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</si>
  <si>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</si>
  <si>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</si>
  <si>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</si>
  <si>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</si>
  <si>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</si>
  <si>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</si>
  <si>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</si>
  <si>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</si>
  <si>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</si>
  <si>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</si>
  <si>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</si>
  <si>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</si>
  <si>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</si>
  <si>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</si>
  <si>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</si>
  <si>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</si>
  <si>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</si>
  <si>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</si>
  <si>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</si>
  <si>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</si>
  <si>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</si>
  <si>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</si>
  <si>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</si>
  <si>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</si>
  <si>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</si>
  <si>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</si>
  <si>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</si>
  <si>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</si>
  <si>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</si>
  <si>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</si>
  <si>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</si>
  <si>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</si>
  <si>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</si>
  <si>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</si>
  <si>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</si>
  <si>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</si>
  <si>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</si>
  <si>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</si>
  <si>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</si>
  <si>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</si>
  <si>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</si>
  <si>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</si>
  <si>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</si>
  <si>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</si>
  <si>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</si>
  <si>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</si>
  <si>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</si>
  <si>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</si>
  <si>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</si>
  <si>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</si>
  <si>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</si>
  <si>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</si>
  <si>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</si>
  <si>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</si>
  <si>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</si>
  <si>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</si>
  <si>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</si>
  <si>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</si>
  <si>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</si>
  <si>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</si>
  <si>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</si>
  <si>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</si>
  <si>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</si>
  <si>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</si>
  <si>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</si>
  <si>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</si>
  <si>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</si>
  <si>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</si>
  <si>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</si>
  <si>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</si>
  <si>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</si>
  <si>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</si>
  <si>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</si>
  <si>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</si>
  <si>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</si>
  <si>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</si>
  <si>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</si>
  <si>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</si>
  <si>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</si>
  <si>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</si>
  <si>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</si>
  <si>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</si>
  <si>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</si>
  <si>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</si>
  <si>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</si>
  <si>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</si>
  <si>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</si>
  <si>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</si>
  <si>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</si>
  <si>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</si>
  <si>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</si>
  <si>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</si>
  <si>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</si>
  <si>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</si>
  <si>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</si>
  <si>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</si>
  <si>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</si>
  <si>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</si>
  <si>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</si>
  <si>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</si>
  <si>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</si>
  <si>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</si>
  <si>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</si>
  <si>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</si>
  <si>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</si>
  <si>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</si>
  <si>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</si>
  <si>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</si>
  <si>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</si>
  <si>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</si>
  <si>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</si>
  <si>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</si>
  <si>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</si>
  <si>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</si>
  <si>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</si>
  <si>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</si>
  <si>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</si>
  <si>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</si>
  <si>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</si>
  <si>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</si>
  <si>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</si>
  <si>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</si>
  <si>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</si>
  <si>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</si>
  <si>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</si>
  <si>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</si>
  <si>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</si>
  <si>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</si>
  <si>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</si>
  <si>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</si>
  <si>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</si>
  <si>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</si>
  <si>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</si>
  <si>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</si>
  <si>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</si>
  <si>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</si>
  <si>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</si>
  <si>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</si>
  <si>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</si>
  <si>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</si>
  <si>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</si>
  <si>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</si>
  <si>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</si>
  <si>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</si>
  <si>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</si>
  <si>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</si>
  <si>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</si>
  <si>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</si>
  <si>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</si>
  <si>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</si>
  <si>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</si>
  <si>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</si>
  <si>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</si>
  <si>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</si>
  <si>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</si>
  <si>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</si>
  <si>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</si>
  <si>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</si>
  <si>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</si>
  <si>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</si>
  <si>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</si>
  <si>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</si>
  <si>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</si>
  <si>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</si>
  <si>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</si>
  <si>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</si>
  <si>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</si>
  <si>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</si>
  <si>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</si>
  <si>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</si>
  <si>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</si>
  <si>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</si>
  <si>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</si>
  <si>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</si>
  <si>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</si>
  <si>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</si>
  <si>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</si>
  <si>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</si>
  <si>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</si>
  <si>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</si>
  <si>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</si>
  <si>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</si>
  <si>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</si>
  <si>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</si>
  <si>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</si>
  <si>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</si>
  <si>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</si>
  <si>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</si>
  <si>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</si>
  <si>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</si>
  <si>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</si>
  <si>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</si>
  <si>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</si>
  <si>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</si>
  <si>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</si>
  <si>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</si>
  <si>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</si>
  <si>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</si>
  <si>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</si>
  <si>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</si>
  <si>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</si>
  <si>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</si>
  <si>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</si>
  <si>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</si>
  <si>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</si>
  <si>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</si>
  <si>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</si>
  <si>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</si>
  <si>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</si>
  <si>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</si>
  <si>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</si>
  <si>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</si>
  <si>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</si>
  <si>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</si>
  <si>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</si>
  <si>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</si>
  <si>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</si>
  <si>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</si>
  <si>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</si>
  <si>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</si>
  <si>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</si>
  <si>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</si>
  <si>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</si>
  <si>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</si>
  <si>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</si>
  <si>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</si>
  <si>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</si>
  <si>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</si>
  <si>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</si>
  <si>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</si>
  <si>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</si>
  <si>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</si>
  <si>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</si>
  <si>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</si>
  <si>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</si>
  <si>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</si>
  <si>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</si>
  <si>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</si>
  <si>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</si>
  <si>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</si>
  <si>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</si>
  <si>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</si>
  <si>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</si>
  <si>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</si>
  <si>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</si>
  <si>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</si>
  <si>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</si>
  <si>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</si>
  <si>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</si>
  <si>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</si>
  <si>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</si>
  <si>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</si>
  <si>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</si>
  <si>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</si>
  <si>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</si>
  <si>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</si>
  <si>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</si>
  <si>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</si>
  <si>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</si>
  <si>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</si>
  <si>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</si>
  <si>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</si>
  <si>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</si>
  <si>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</si>
  <si>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</si>
  <si>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</si>
  <si>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</si>
  <si>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</si>
  <si>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</si>
  <si>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</si>
  <si>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</si>
  <si>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</si>
  <si>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</si>
  <si>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</si>
  <si>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</si>
  <si>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</si>
  <si>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</si>
  <si>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</si>
  <si>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</si>
  <si>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</si>
  <si>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</si>
  <si>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</si>
  <si>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</si>
  <si>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</si>
  <si>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</si>
  <si>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</si>
  <si>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</si>
  <si>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</si>
  <si>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</si>
  <si>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</si>
  <si>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</si>
  <si>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</si>
  <si>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</si>
  <si>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</si>
  <si>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</si>
  <si>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</si>
  <si>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</si>
  <si>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</si>
  <si>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</si>
  <si>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</si>
  <si>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</si>
  <si>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</si>
  <si>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</si>
  <si>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</si>
  <si>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</si>
  <si>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</si>
  <si>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</si>
  <si>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</si>
  <si>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</si>
  <si>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</si>
  <si>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</si>
  <si>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</si>
  <si>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</si>
  <si>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</si>
  <si>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</si>
  <si>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</si>
  <si>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</si>
  <si>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</si>
  <si>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</si>
  <si>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</si>
  <si>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</si>
  <si>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</si>
  <si>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</si>
  <si>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</si>
  <si>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</si>
  <si>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</si>
  <si>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</si>
  <si>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</si>
  <si>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</si>
  <si>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</si>
  <si>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</si>
  <si>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</si>
  <si>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</si>
  <si>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</si>
  <si>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</si>
  <si>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</si>
  <si>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</si>
  <si>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</si>
  <si>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</si>
  <si>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</si>
  <si>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</si>
  <si>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</si>
  <si>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</si>
  <si>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</si>
  <si>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</si>
  <si>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</si>
  <si>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</si>
  <si>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</si>
  <si>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</si>
  <si>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</si>
  <si>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</si>
  <si>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</si>
  <si>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</si>
  <si>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</si>
  <si>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</si>
  <si>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</si>
  <si>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</si>
  <si>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</si>
  <si>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</si>
  <si>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</si>
  <si>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</si>
  <si>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</si>
  <si>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</si>
  <si>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</si>
  <si>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</si>
  <si>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</si>
  <si>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</si>
  <si>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</si>
  <si>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</si>
  <si>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</si>
  <si>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</si>
  <si>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</si>
  <si>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</si>
  <si>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</si>
  <si>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</si>
  <si>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</si>
  <si>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</si>
  <si>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</si>
  <si>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</si>
  <si>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</si>
  <si>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</si>
  <si>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</si>
  <si>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</si>
  <si>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</si>
  <si>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</si>
  <si>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</si>
  <si>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</si>
  <si>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</si>
  <si>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</si>
  <si>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</si>
  <si>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</si>
  <si>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</si>
  <si>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</si>
  <si>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</si>
  <si>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</si>
  <si>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</si>
  <si>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</si>
  <si>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</si>
  <si>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</si>
  <si>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</si>
  <si>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</si>
  <si>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</si>
  <si>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</si>
  <si>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</si>
  <si>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</si>
  <si>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</si>
  <si>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</si>
  <si>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</si>
  <si>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</si>
  <si>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</si>
  <si>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</si>
  <si>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</si>
  <si>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</si>
  <si>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</si>
  <si>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</si>
  <si>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</si>
  <si>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</si>
  <si>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</si>
  <si>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</si>
  <si>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</si>
  <si>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</si>
  <si>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</si>
  <si>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</si>
  <si>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</si>
  <si>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</si>
  <si>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</si>
  <si>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</si>
  <si>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</si>
  <si>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</si>
  <si>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</si>
  <si>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</si>
  <si>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</si>
  <si>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</si>
  <si>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</si>
  <si>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</si>
  <si>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</si>
  <si>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</si>
  <si>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</si>
  <si>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</si>
  <si>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</si>
  <si>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</si>
  <si>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</si>
  <si>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</si>
  <si>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</si>
  <si>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</si>
  <si>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</si>
  <si>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</si>
  <si>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</si>
  <si>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</si>
  <si>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</si>
  <si>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</si>
  <si>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</si>
  <si>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</si>
  <si>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</si>
  <si>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</si>
  <si>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</si>
  <si>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</si>
  <si>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</si>
  <si>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</si>
  <si>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</si>
  <si>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</si>
  <si>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</si>
  <si>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</si>
  <si>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</si>
  <si>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</si>
  <si>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</si>
  <si>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</si>
  <si>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</si>
  <si>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</si>
  <si>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</si>
  <si>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</si>
  <si>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</si>
  <si>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</si>
  <si>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</si>
  <si>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</si>
  <si>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</si>
  <si>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</si>
  <si>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</si>
  <si>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</si>
  <si>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</si>
  <si>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</si>
  <si>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</si>
  <si>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</si>
  <si>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</si>
  <si>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</si>
  <si>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</si>
  <si>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</si>
  <si>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</si>
  <si>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</si>
  <si>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</si>
  <si>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</si>
  <si>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</si>
  <si>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</si>
  <si>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</si>
  <si>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</si>
  <si>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</si>
  <si>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</si>
  <si>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</si>
  <si>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</si>
  <si>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</si>
  <si>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</si>
  <si>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</si>
  <si>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</si>
  <si>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</si>
  <si>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</si>
  <si>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</si>
  <si>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</si>
  <si>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</si>
  <si>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</si>
  <si>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</si>
  <si>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</si>
  <si>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</si>
  <si>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</si>
  <si>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</si>
  <si>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</si>
  <si>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</si>
  <si>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</si>
  <si>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</si>
  <si>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</si>
  <si>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</si>
  <si>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</si>
  <si>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</si>
  <si>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</si>
  <si>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</si>
  <si>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</si>
  <si>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</si>
  <si>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</si>
  <si>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</si>
  <si>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</si>
  <si>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</si>
  <si>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</si>
  <si>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</si>
  <si>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</si>
  <si>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</si>
  <si>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</si>
  <si>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</si>
  <si>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</si>
  <si>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</si>
  <si>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</si>
  <si>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</si>
  <si>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</si>
  <si>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</si>
  <si>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</si>
  <si>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</si>
  <si>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</si>
  <si>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</si>
  <si>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</si>
  <si>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</si>
  <si>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</si>
  <si>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</si>
  <si>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</si>
  <si>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</si>
  <si>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</si>
  <si>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</si>
  <si>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</si>
  <si>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</si>
  <si>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</si>
  <si>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</si>
  <si>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</si>
  <si>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</si>
  <si>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</si>
  <si>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</si>
  <si>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</si>
  <si>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</si>
  <si>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</si>
  <si>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</si>
  <si>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</si>
  <si>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</si>
  <si>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</si>
  <si>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</si>
  <si>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</si>
  <si>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</si>
  <si>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</si>
  <si>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</si>
  <si>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</si>
  <si>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</si>
  <si>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</si>
  <si>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</si>
  <si>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</si>
  <si>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</si>
  <si>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</si>
  <si>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</si>
  <si>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</si>
  <si>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</si>
  <si>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</si>
  <si>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</si>
  <si>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</si>
  <si>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</si>
  <si>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</si>
  <si>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</si>
  <si>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</si>
  <si>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</si>
  <si>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</si>
  <si>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</si>
  <si>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</si>
  <si>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</si>
  <si>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</si>
  <si>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</si>
  <si>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</si>
  <si>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</si>
  <si>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</si>
  <si>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</si>
  <si>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</si>
  <si>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</si>
  <si>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</si>
  <si>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</si>
  <si>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</si>
  <si>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</si>
  <si>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</si>
  <si>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</si>
  <si>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</si>
  <si>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</si>
  <si>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</si>
  <si>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</si>
  <si>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</si>
  <si>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</si>
  <si>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</si>
  <si>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</si>
  <si>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</si>
  <si>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</si>
  <si>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</si>
  <si>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</si>
  <si>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</si>
  <si>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</si>
  <si>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</si>
  <si>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</si>
  <si>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</si>
  <si>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</si>
  <si>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</si>
  <si>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</si>
  <si>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</si>
  <si>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</si>
  <si>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</si>
  <si>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</si>
  <si>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</si>
  <si>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</si>
  <si>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</si>
  <si>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</si>
  <si>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</si>
  <si>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</si>
  <si>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</si>
  <si>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</si>
  <si>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</si>
  <si>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</si>
  <si>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</si>
  <si>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</si>
  <si>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</si>
  <si>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</si>
  <si>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</si>
  <si>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</si>
  <si>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</si>
  <si>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</si>
  <si>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</si>
  <si>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</si>
  <si>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</si>
  <si>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</si>
  <si>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</si>
  <si>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</si>
  <si>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</si>
  <si>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</si>
  <si>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</si>
  <si>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</si>
  <si>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</si>
  <si>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</si>
  <si>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</si>
  <si>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</si>
  <si>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</si>
  <si>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</si>
  <si>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</si>
  <si>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</si>
  <si>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</si>
  <si>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</si>
  <si>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</si>
  <si>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</si>
  <si>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</si>
  <si>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</si>
  <si>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</si>
  <si>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</si>
  <si>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</si>
  <si>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</si>
  <si>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</si>
  <si>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</si>
  <si>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</si>
  <si>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</si>
  <si>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</si>
  <si>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</si>
  <si>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</si>
  <si>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</si>
  <si>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</si>
  <si>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</si>
  <si>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</si>
  <si>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</si>
  <si>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</si>
  <si>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</si>
  <si>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</si>
  <si>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</si>
  <si>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</si>
  <si>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</si>
  <si>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</si>
  <si>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</si>
  <si>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</si>
  <si>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</si>
  <si>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</si>
  <si>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</si>
  <si>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</si>
  <si>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</si>
  <si>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</si>
  <si>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</si>
  <si>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</si>
  <si>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</si>
  <si>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</si>
  <si>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</si>
  <si>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</si>
  <si>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</si>
  <si>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</si>
  <si>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</si>
  <si>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</si>
  <si>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</si>
  <si>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</si>
  <si>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</si>
  <si>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</si>
  <si>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</si>
  <si>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</si>
  <si>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</si>
  <si>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</si>
  <si>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</si>
  <si>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</si>
  <si>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</si>
  <si>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</si>
  <si>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</si>
  <si>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</si>
  <si>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</si>
  <si>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</si>
  <si>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</si>
  <si>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</si>
  <si>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</si>
  <si>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</si>
  <si>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</si>
  <si>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</si>
  <si>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</si>
  <si>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</si>
  <si>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</si>
  <si>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</si>
  <si>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</si>
  <si>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</si>
  <si>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</si>
  <si>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</si>
  <si>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</si>
  <si>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</si>
  <si>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</si>
  <si>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</si>
  <si>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</si>
  <si>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</si>
  <si>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</si>
  <si>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</si>
  <si>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</si>
  <si>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</si>
  <si>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</si>
  <si>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</si>
  <si>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</si>
  <si>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</si>
  <si>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</si>
  <si>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</si>
  <si>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</si>
  <si>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</si>
  <si>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</si>
  <si>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</si>
  <si>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</si>
  <si>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</si>
  <si>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</si>
  <si>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</si>
  <si>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</si>
  <si>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</si>
  <si>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</si>
  <si>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</si>
  <si>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</si>
  <si>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</si>
  <si>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</si>
  <si>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</si>
  <si>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</si>
  <si>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</si>
  <si>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</si>
  <si>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</si>
  <si>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</si>
  <si>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</si>
  <si>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</si>
  <si>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</si>
  <si>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</si>
  <si>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</si>
  <si>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</si>
  <si>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</si>
  <si>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</si>
  <si>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</si>
  <si>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</si>
  <si>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</si>
  <si>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</si>
  <si>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</si>
  <si>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</si>
  <si>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</si>
  <si>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</si>
  <si>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</si>
  <si>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</si>
  <si>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</si>
  <si>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</si>
  <si>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</si>
  <si>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</si>
  <si>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</si>
  <si>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</si>
  <si>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</si>
  <si>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</si>
  <si>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</si>
  <si>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</si>
  <si>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</si>
  <si>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</si>
  <si>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</si>
  <si>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</si>
  <si>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</si>
  <si>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</si>
  <si>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</si>
  <si>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</si>
  <si>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</si>
  <si>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</si>
  <si>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</si>
  <si>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</si>
  <si>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</si>
  <si>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</si>
  <si>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</si>
  <si>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</si>
  <si>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</si>
  <si>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</si>
  <si>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</si>
  <si>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</si>
  <si>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</si>
  <si>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</si>
  <si>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</si>
  <si>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</si>
  <si>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</si>
  <si>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</si>
  <si>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</si>
  <si>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</si>
  <si>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</si>
  <si>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</si>
  <si>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</si>
  <si>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</si>
  <si>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</si>
  <si>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</si>
  <si>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</si>
  <si>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</si>
  <si>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</si>
  <si>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</si>
  <si>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</si>
  <si>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</si>
  <si>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</si>
  <si>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</si>
  <si>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</si>
  <si>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</si>
  <si>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</si>
  <si>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</si>
  <si>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</si>
  <si>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</si>
  <si>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</si>
  <si>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</si>
  <si>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</si>
  <si>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</si>
  <si>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</si>
  <si>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</si>
  <si>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</si>
  <si>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</si>
  <si>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</si>
  <si>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</si>
  <si>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</si>
  <si>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</si>
  <si>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</si>
  <si>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</si>
  <si>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</si>
  <si>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</si>
  <si>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</si>
  <si>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</si>
  <si>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</si>
  <si>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</si>
  <si>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</si>
  <si>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</si>
  <si>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</si>
  <si>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</si>
  <si>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</si>
  <si>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</si>
  <si>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</si>
  <si>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</si>
  <si>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</si>
  <si>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</si>
  <si>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</si>
  <si>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</si>
  <si>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</si>
  <si>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</si>
  <si>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</si>
  <si>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</si>
  <si>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</si>
  <si>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</si>
  <si>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</si>
  <si>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</si>
  <si>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</si>
  <si>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</si>
  <si>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</si>
  <si>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</si>
  <si>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</si>
  <si>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</si>
  <si>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</si>
  <si>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</si>
  <si>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</si>
  <si>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</si>
  <si>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</si>
  <si>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</si>
  <si>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</si>
  <si>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</si>
  <si>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</si>
  <si>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</si>
  <si>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</si>
  <si>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</si>
  <si>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</si>
  <si>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</si>
  <si>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</si>
  <si>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</si>
  <si>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</si>
  <si>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</si>
  <si>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</si>
  <si>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</si>
  <si>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</si>
  <si>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</si>
  <si>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</si>
  <si>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</si>
  <si>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</si>
  <si>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</si>
  <si>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</si>
  <si>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</si>
  <si>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</si>
  <si>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</si>
  <si>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</si>
  <si>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</si>
  <si>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</si>
  <si>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</si>
  <si>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</si>
  <si>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</si>
  <si>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</si>
  <si>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</si>
  <si>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</si>
  <si>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</si>
  <si>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</si>
  <si>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</si>
  <si>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</si>
  <si>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</si>
  <si>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</si>
  <si>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</si>
  <si>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</si>
  <si>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</si>
  <si>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</si>
  <si>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</si>
  <si>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</si>
  <si>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</si>
  <si>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</si>
  <si>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</si>
  <si>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</si>
  <si>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</si>
  <si>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</si>
  <si>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</si>
  <si>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</si>
  <si>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</si>
  <si>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</si>
  <si>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</si>
  <si>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</si>
  <si>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</si>
  <si>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</si>
  <si>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</si>
  <si>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</si>
  <si>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</si>
  <si>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</si>
  <si>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</si>
  <si>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</si>
  <si>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</si>
  <si>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</si>
  <si>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</si>
  <si>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</si>
  <si>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</si>
  <si>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</si>
  <si>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</si>
  <si>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</si>
  <si>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</si>
  <si>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</si>
  <si>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</si>
  <si>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</si>
  <si>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</si>
  <si>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</si>
  <si>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</si>
  <si>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</si>
  <si>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</si>
  <si>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</si>
  <si>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</si>
  <si>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</si>
  <si>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</si>
  <si>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</si>
  <si>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</si>
  <si>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</si>
  <si>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</si>
  <si>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</si>
  <si>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</si>
  <si>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</si>
  <si>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</si>
  <si>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</si>
  <si>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</si>
  <si>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</si>
  <si>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</si>
  <si>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</si>
  <si>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</si>
  <si>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</si>
  <si>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</si>
  <si>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</si>
  <si>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</si>
  <si>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</si>
  <si>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</si>
  <si>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</si>
  <si>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</si>
  <si>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</si>
  <si>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</si>
  <si>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</si>
  <si>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</si>
  <si>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</si>
  <si>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</si>
  <si>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</si>
  <si>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</si>
  <si>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</si>
  <si>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</si>
  <si>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</si>
  <si>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</si>
  <si>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</si>
  <si>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</si>
  <si>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</si>
  <si>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</si>
  <si>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</si>
  <si>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</si>
  <si>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</si>
  <si>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</si>
  <si>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</si>
  <si>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</si>
  <si>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</si>
  <si>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</si>
  <si>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</si>
  <si>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</si>
  <si>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</si>
  <si>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</si>
  <si>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</si>
  <si>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</si>
  <si>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</si>
  <si>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</si>
  <si>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</si>
  <si>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</si>
  <si>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</si>
  <si>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</si>
  <si>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</si>
  <si>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</si>
  <si>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</si>
  <si>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</si>
  <si>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</si>
  <si>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</si>
  <si>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</si>
  <si>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</si>
  <si>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</si>
  <si>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</si>
  <si>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</si>
  <si>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</si>
  <si>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</si>
  <si>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</si>
  <si>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</si>
  <si>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</si>
  <si>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</si>
  <si>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</si>
  <si>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</si>
  <si>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</si>
  <si>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</si>
  <si>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</si>
  <si>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</si>
  <si>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</si>
  <si>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</si>
  <si>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</si>
  <si>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</si>
  <si>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</si>
  <si>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</si>
  <si>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</si>
  <si>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</si>
  <si>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</si>
  <si>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</si>
  <si>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</si>
  <si>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</si>
  <si>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</si>
  <si>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</si>
  <si>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</si>
  <si>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</si>
  <si>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</si>
  <si>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</si>
  <si>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</si>
  <si>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</si>
  <si>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</si>
  <si>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</si>
  <si>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</si>
  <si>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</si>
  <si>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</si>
  <si>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</si>
  <si>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</si>
  <si>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</si>
  <si>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</si>
  <si>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</si>
  <si>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</si>
  <si>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</si>
  <si>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</si>
  <si>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</si>
  <si>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</si>
  <si>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</si>
  <si>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</si>
  <si>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</si>
  <si>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</si>
  <si>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</si>
  <si>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</si>
  <si>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</si>
  <si>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</si>
  <si>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</si>
  <si>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</si>
  <si>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</si>
  <si>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</si>
  <si>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</si>
  <si>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</si>
  <si>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</si>
  <si>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</si>
  <si>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</si>
  <si>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</si>
  <si>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</si>
  <si>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</si>
  <si>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</si>
  <si>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</si>
  <si>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</si>
  <si>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</si>
  <si>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</si>
  <si>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</si>
  <si>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</si>
  <si>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</si>
  <si>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</si>
  <si>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</si>
  <si>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</si>
  <si>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</si>
  <si>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</si>
  <si>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</si>
  <si>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</si>
  <si>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</si>
  <si>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</si>
  <si>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</si>
  <si>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</si>
  <si>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</si>
  <si>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</si>
  <si>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</si>
  <si>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</si>
  <si>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</si>
  <si>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</si>
  <si>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</si>
  <si>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</si>
  <si>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</si>
  <si>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</si>
  <si>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</si>
  <si>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</si>
  <si>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</si>
  <si>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</si>
  <si>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</si>
  <si>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</si>
  <si>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</si>
  <si>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</si>
  <si>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</si>
  <si>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</si>
  <si>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</si>
  <si>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</si>
  <si>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</si>
  <si>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</si>
  <si>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</si>
  <si>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</si>
  <si>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</si>
  <si>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</si>
  <si>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</si>
  <si>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</si>
  <si>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</si>
  <si>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</si>
  <si>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</si>
  <si>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</si>
  <si>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</si>
  <si>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</si>
  <si>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</si>
  <si>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</si>
  <si>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</si>
  <si>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</si>
  <si>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</si>
  <si>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</si>
  <si>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</si>
  <si>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</si>
  <si>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</si>
  <si>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</si>
  <si>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</si>
  <si>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</si>
  <si>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</si>
  <si>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</si>
  <si>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</si>
  <si>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</si>
  <si>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</si>
  <si>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</si>
  <si>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</si>
  <si>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</si>
  <si>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</si>
  <si>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</si>
  <si>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</si>
  <si>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</si>
  <si>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</si>
  <si>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</si>
  <si>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</si>
  <si>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</si>
  <si>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</si>
  <si>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</si>
  <si>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</si>
  <si>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</si>
  <si>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</si>
  <si>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</si>
  <si>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</si>
  <si>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</si>
  <si>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</si>
  <si>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</si>
  <si>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</si>
  <si>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</si>
  <si>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</si>
  <si>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</si>
  <si>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</si>
  <si>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</si>
  <si>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</si>
  <si>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</si>
  <si>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</si>
  <si>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</si>
  <si>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</si>
  <si>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</si>
  <si>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</si>
  <si>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</si>
  <si>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</si>
  <si>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</si>
  <si>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</si>
  <si>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</si>
  <si>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</si>
  <si>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</si>
  <si>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</si>
  <si>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</si>
  <si>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</si>
  <si>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</si>
  <si>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</si>
  <si>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</si>
  <si>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</si>
  <si>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</si>
  <si>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</si>
  <si>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</si>
  <si>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</si>
  <si>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</si>
  <si>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</si>
  <si>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</si>
  <si>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</si>
  <si>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</si>
  <si>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</si>
  <si>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</si>
  <si>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</si>
  <si>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</si>
  <si>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</si>
  <si>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</si>
  <si>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</si>
  <si>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</si>
  <si>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</si>
  <si>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</si>
  <si>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</si>
  <si>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</si>
  <si>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</si>
  <si>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</si>
  <si>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</si>
  <si>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</si>
  <si>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</si>
  <si>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</si>
  <si>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</si>
  <si>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</si>
  <si>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</si>
  <si>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</si>
  <si>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</si>
  <si>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</si>
  <si>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</si>
  <si>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</si>
  <si>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</si>
  <si>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</si>
  <si>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</si>
  <si>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</si>
  <si>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</si>
  <si>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</si>
  <si>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</si>
  <si>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</si>
  <si>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</si>
  <si>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</si>
  <si>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</si>
  <si>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</si>
  <si>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</si>
  <si>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</si>
  <si>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</si>
  <si>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</si>
  <si>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</si>
  <si>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</si>
  <si>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</si>
  <si>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</si>
  <si>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</si>
  <si>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</si>
  <si>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</si>
  <si>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</si>
  <si>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</si>
  <si>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</si>
  <si>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</si>
  <si>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</si>
  <si>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</si>
  <si>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</si>
  <si>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</si>
  <si>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</si>
  <si>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</si>
  <si>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</si>
  <si>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</si>
  <si>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</si>
  <si>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</si>
  <si>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</si>
  <si>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</si>
  <si>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</si>
  <si>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</si>
  <si>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</si>
  <si>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</si>
  <si>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</si>
  <si>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</si>
  <si>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</si>
  <si>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</si>
  <si>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</si>
  <si>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</si>
  <si>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</si>
  <si>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</si>
  <si>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</si>
  <si>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</si>
  <si>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</si>
  <si>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</si>
  <si>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</si>
  <si>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</si>
  <si>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</si>
  <si>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</si>
  <si>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</si>
  <si>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</si>
  <si>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</si>
  <si>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</si>
  <si>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</si>
  <si>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</si>
  <si>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</si>
  <si>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</si>
  <si>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</si>
  <si>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</si>
  <si>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</si>
  <si>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</si>
  <si>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</si>
  <si>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</si>
  <si>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</si>
  <si>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</si>
  <si>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</si>
  <si>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</si>
  <si>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</si>
  <si>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</si>
  <si>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</si>
  <si>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</si>
  <si>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</si>
  <si>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</si>
  <si>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</si>
  <si>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</si>
  <si>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</si>
  <si>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</si>
  <si>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</si>
  <si>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</si>
  <si>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</si>
  <si>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</si>
  <si>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</si>
  <si>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</si>
  <si>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</si>
  <si>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</si>
  <si>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</si>
  <si>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</si>
  <si>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</si>
  <si>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</si>
  <si>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</si>
  <si>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</si>
  <si>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</si>
  <si>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</si>
  <si>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</si>
  <si>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</si>
  <si>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</si>
  <si>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</si>
  <si>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</si>
  <si>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</si>
  <si>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</si>
  <si>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</si>
  <si>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</si>
  <si>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</si>
  <si>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</si>
  <si>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</si>
  <si>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</si>
  <si>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</si>
  <si>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</si>
  <si>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</si>
  <si>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</si>
  <si>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</si>
  <si>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</si>
  <si>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</si>
  <si>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</si>
  <si>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</si>
  <si>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</si>
  <si>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</si>
  <si>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</si>
  <si>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</si>
  <si>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</si>
  <si>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</si>
  <si>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</si>
  <si>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</si>
  <si>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</si>
  <si>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</si>
  <si>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</si>
  <si>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</si>
  <si>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</si>
  <si>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</si>
  <si>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</si>
  <si>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</si>
  <si>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</si>
  <si>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</si>
  <si>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</si>
  <si>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</si>
  <si>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</si>
  <si>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</si>
  <si>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</si>
  <si>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</si>
  <si>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</si>
  <si>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</si>
  <si>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</si>
  <si>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</si>
  <si>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</si>
  <si>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</si>
  <si>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</si>
  <si>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</si>
  <si>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</si>
  <si>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</si>
  <si>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</si>
  <si>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</si>
  <si>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</si>
  <si>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</si>
  <si>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</si>
  <si>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</si>
  <si>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</si>
  <si>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</si>
  <si>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</si>
  <si>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</si>
  <si>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</si>
  <si>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</si>
  <si>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</si>
  <si>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</si>
  <si>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</si>
  <si>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</si>
  <si>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</si>
  <si>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</si>
  <si>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</si>
  <si>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</si>
  <si>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</si>
  <si>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</si>
  <si>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</si>
  <si>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</si>
  <si>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</si>
  <si>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</si>
  <si>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</si>
  <si>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</si>
  <si>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</si>
  <si>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</si>
  <si>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</si>
  <si>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</si>
  <si>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</si>
  <si>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</si>
  <si>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</si>
  <si>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</si>
  <si>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</si>
  <si>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</si>
  <si>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</si>
  <si>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</si>
  <si>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</si>
  <si>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</si>
  <si>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</si>
  <si>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</si>
  <si>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</si>
  <si>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</si>
  <si>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</si>
  <si>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</si>
  <si>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</si>
  <si>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</si>
  <si>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</si>
  <si>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</si>
  <si>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</si>
  <si>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</si>
  <si>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</si>
  <si>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</si>
  <si>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</si>
  <si>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</si>
  <si>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</si>
  <si>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</si>
  <si>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</si>
  <si>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</si>
  <si>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</si>
  <si>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</si>
  <si>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</si>
  <si>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</si>
  <si>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</si>
  <si>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</si>
  <si>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</si>
  <si>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</si>
  <si>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</si>
  <si>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</si>
  <si>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</si>
  <si>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</si>
  <si>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</si>
  <si>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</si>
  <si>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</si>
  <si>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</si>
  <si>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</si>
  <si>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</si>
  <si>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</si>
  <si>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</si>
  <si>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</si>
  <si>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</si>
  <si>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</si>
  <si>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</si>
  <si>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</si>
  <si>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</si>
  <si>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</si>
  <si>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</si>
  <si>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</si>
  <si>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</si>
  <si>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</si>
  <si>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</si>
  <si>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</si>
  <si>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</si>
  <si>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</si>
  <si>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</si>
  <si>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</si>
  <si>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</si>
  <si>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</si>
  <si>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</si>
  <si>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</si>
  <si>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</si>
  <si>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</si>
  <si>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</si>
  <si>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</si>
  <si>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</si>
  <si>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</si>
  <si>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</si>
  <si>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</si>
  <si>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</si>
  <si>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</si>
  <si>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</si>
  <si>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</si>
  <si>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</si>
  <si>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</si>
  <si>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</si>
  <si>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</si>
  <si>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</si>
  <si>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</si>
  <si>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</si>
  <si>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</si>
  <si>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</si>
  <si>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</si>
  <si>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</si>
  <si>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</si>
  <si>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</si>
  <si>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</si>
  <si>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</si>
  <si>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</si>
  <si>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</si>
  <si>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</si>
  <si>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</si>
  <si>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</si>
  <si>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</si>
  <si>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</si>
  <si>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</si>
  <si>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</si>
  <si>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</si>
  <si>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</si>
  <si>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</si>
  <si>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</si>
  <si>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</si>
  <si>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</si>
  <si>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</si>
  <si>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</si>
  <si>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</si>
  <si>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</si>
  <si>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</si>
  <si>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</si>
  <si>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</si>
  <si>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</si>
  <si>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</si>
  <si>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</si>
  <si>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</si>
  <si>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</si>
  <si>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</si>
  <si>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</si>
  <si>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</si>
  <si>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</si>
  <si>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</si>
  <si>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</si>
  <si>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</si>
  <si>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</si>
  <si>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</si>
  <si>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</si>
  <si>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</si>
  <si>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</si>
  <si>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</si>
  <si>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</si>
  <si>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</si>
  <si>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</si>
  <si>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</si>
  <si>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</si>
  <si>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</si>
  <si>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</si>
  <si>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</si>
  <si>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</si>
  <si>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</si>
  <si>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</si>
  <si>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</si>
  <si>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</si>
  <si>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</si>
  <si>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</si>
  <si>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</si>
  <si>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</si>
  <si>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</si>
  <si>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</si>
  <si>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</si>
  <si>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</si>
  <si>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</si>
  <si>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</si>
  <si>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</si>
  <si>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</si>
  <si>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</si>
  <si>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</si>
  <si>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</si>
  <si>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</si>
  <si>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</si>
  <si>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</si>
  <si>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</si>
  <si>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</si>
  <si>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</si>
  <si>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</si>
  <si>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</si>
  <si>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</si>
  <si>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</si>
  <si>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</si>
  <si>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</si>
  <si>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</si>
  <si>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</si>
  <si>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</si>
  <si>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</si>
  <si>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</si>
  <si>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</si>
  <si>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</si>
  <si>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</si>
  <si>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</si>
  <si>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</si>
  <si>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</si>
  <si>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</si>
  <si>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</si>
  <si>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</si>
  <si>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</si>
  <si>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</si>
  <si>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</si>
  <si>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</si>
  <si>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</si>
  <si>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</si>
  <si>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</si>
  <si>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</si>
  <si>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</si>
  <si>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</si>
  <si>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</si>
  <si>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</si>
  <si>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</si>
  <si>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</si>
  <si>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</si>
  <si>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</si>
  <si>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</si>
  <si>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</si>
  <si>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</si>
  <si>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</si>
  <si>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</si>
  <si>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</si>
  <si>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</si>
  <si>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</si>
  <si>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</si>
  <si>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</si>
  <si>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</si>
  <si>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</si>
  <si>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</si>
  <si>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</si>
  <si>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</si>
  <si>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</si>
  <si>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</si>
  <si>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</si>
  <si>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</si>
  <si>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</si>
  <si>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</si>
  <si>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</si>
  <si>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</si>
  <si>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</si>
  <si>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</si>
  <si>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</si>
  <si>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</si>
  <si>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</si>
  <si>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</si>
  <si>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</si>
  <si>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</si>
  <si>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</si>
  <si>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</si>
  <si>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</si>
  <si>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</si>
  <si>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</si>
  <si>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</si>
  <si>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</si>
  <si>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</si>
  <si>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</si>
  <si>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</si>
  <si>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</si>
  <si>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</si>
  <si>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</si>
  <si>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</si>
  <si>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</si>
  <si>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</si>
  <si>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</si>
  <si>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</si>
  <si>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</si>
  <si>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</si>
  <si>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</si>
  <si>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</si>
  <si>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</si>
  <si>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</si>
  <si>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</si>
  <si>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</si>
  <si>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</si>
  <si>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</si>
  <si>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</si>
  <si>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</si>
  <si>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</si>
  <si>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</si>
  <si>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</si>
  <si>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</si>
  <si>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</si>
  <si>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</si>
  <si>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</si>
  <si>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</si>
  <si>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</si>
  <si>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</si>
  <si>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</si>
  <si>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</si>
  <si>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</si>
  <si>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</si>
  <si>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</si>
  <si>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</si>
  <si>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</si>
  <si>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</si>
  <si>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</si>
  <si>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</si>
  <si>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</si>
  <si>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</si>
  <si>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</si>
  <si>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</si>
  <si>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</si>
  <si>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</si>
  <si>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</si>
  <si>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</si>
  <si>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</si>
  <si>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</si>
  <si>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</si>
  <si>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</si>
  <si>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</si>
  <si>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</si>
  <si>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</si>
  <si>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</si>
  <si>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</si>
  <si>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</si>
  <si>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</si>
  <si>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</si>
  <si>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</si>
  <si>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</si>
  <si>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</si>
  <si>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</si>
  <si>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</si>
  <si>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</si>
  <si>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</si>
  <si>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</si>
  <si>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</si>
  <si>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</si>
  <si>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</si>
  <si>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</si>
  <si>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</si>
  <si>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</si>
  <si>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</si>
  <si>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</si>
  <si>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</si>
  <si>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</si>
  <si>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</si>
  <si>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</si>
  <si>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</si>
  <si>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</si>
  <si>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</si>
  <si>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</si>
  <si>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</si>
  <si>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</si>
  <si>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</si>
  <si>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</si>
  <si>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</si>
  <si>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</si>
  <si>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</si>
  <si>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</si>
  <si>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</si>
  <si>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</si>
  <si>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</si>
  <si>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</si>
  <si>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</si>
  <si>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</si>
  <si>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</si>
  <si>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</si>
  <si>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</si>
  <si>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</si>
  <si>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</si>
  <si>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</si>
  <si>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</si>
  <si>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</si>
  <si>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</si>
  <si>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</si>
  <si>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</si>
  <si>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</si>
  <si>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</si>
  <si>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</si>
  <si>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</si>
  <si>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</si>
  <si>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</si>
  <si>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</si>
  <si>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</si>
  <si>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</si>
  <si>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</si>
  <si>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</si>
  <si>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</si>
  <si>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</si>
  <si>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</si>
  <si>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</si>
  <si>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</si>
  <si>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</si>
  <si>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</si>
  <si>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</si>
  <si>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</si>
  <si>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</si>
  <si>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</si>
  <si>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</si>
  <si>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</si>
  <si>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</si>
  <si>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</si>
  <si>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</si>
  <si>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</si>
  <si>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</si>
  <si>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</si>
  <si>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</si>
  <si>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</si>
  <si>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</si>
  <si>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</si>
  <si>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</si>
  <si>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</si>
  <si>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</si>
  <si>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</si>
  <si>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</si>
  <si>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</si>
  <si>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</si>
  <si>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</si>
  <si>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PRIMORSKI DOLAC</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</si>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</sst>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xfId="20" builtinId="3"/>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xfId="0" builtinId="0"/>
    <cellStyle name="Normal 2" xfId="43"/>
    <cellStyle name="Normal 2 2" xfId="44"/>
    <cellStyle name="Normal 3" xfId="45"/>
    <cellStyle name="Normal_Sheet1" xfId="46"/>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501721.31</v>
      </c>
      <c r="D2" s="7">
        <f>'PR-RAS'!E6</f>
        <v>936276.99</v>
      </c>
      <c r="E2" s="7">
        <v>0</v>
      </c>
      <c r="F2" s="7">
        <v>0</v>
      </c>
      <c r="G2" s="8">
        <f t="shared" ref="G2:G274" si="0">(B2/1000)*(C2*1+D2*2)</f>
        <v>2374.27529</v>
      </c>
      <c r="H2" s="8">
        <f t="shared" ref="H2:H274" si="1">ABS(C2-ROUND(C2,0))+ABS(D2-ROUND(D2,0))</f>
        <v>0.32000000000698492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119126.29</v>
      </c>
      <c r="D3" s="2">
        <f>'PR-RAS'!E7</f>
        <v>129039.82</v>
      </c>
      <c r="E3" s="2">
        <v>0</v>
      </c>
      <c r="F3" s="2">
        <v>0</v>
      </c>
      <c r="G3" s="3">
        <f t="shared" si="0"/>
        <v>754.41186000000005</v>
      </c>
      <c r="H3" s="3">
        <f t="shared" si="1"/>
        <v>0.46999999998661224</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105429.48</v>
      </c>
      <c r="D4" s="2">
        <f>'PR-RAS'!E8</f>
        <v>123461.74</v>
      </c>
      <c r="E4" s="2">
        <v>0</v>
      </c>
      <c r="F4" s="2">
        <v>0</v>
      </c>
      <c r="G4" s="3">
        <f t="shared" si="0"/>
        <v>1057.05888</v>
      </c>
      <c r="H4" s="3">
        <f t="shared" si="1"/>
        <v>0.73999999999068677</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105429.48</v>
      </c>
      <c r="D5" s="2">
        <f>'PR-RAS'!E9</f>
        <v>123461.74</v>
      </c>
      <c r="E5" s="2">
        <v>0</v>
      </c>
      <c r="F5" s="2">
        <v>0</v>
      </c>
      <c r="G5" s="3">
        <f t="shared" si="0"/>
        <v>1409.4118400000002</v>
      </c>
      <c r="H5" s="3">
        <f t="shared" si="1"/>
        <v>0.73999999999068677</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12260.65</v>
      </c>
      <c r="D19" s="2">
        <f>'PR-RAS'!E23</f>
        <v>4815.4799999999996</v>
      </c>
      <c r="E19" s="2">
        <v>0</v>
      </c>
      <c r="F19" s="2">
        <v>0</v>
      </c>
      <c r="G19" s="3">
        <f t="shared" si="0"/>
        <v>394.04897999999997</v>
      </c>
      <c r="H19" s="3">
        <f t="shared" si="1"/>
        <v>0.82999999999992724</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2018.13</v>
      </c>
      <c r="E20" s="2">
        <v>0</v>
      </c>
      <c r="F20" s="2">
        <v>0</v>
      </c>
      <c r="G20" s="3">
        <f t="shared" si="0"/>
        <v>76.688940000000002</v>
      </c>
      <c r="H20" s="3">
        <f t="shared" si="1"/>
        <v>0.13000000000010914</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12260.65</v>
      </c>
      <c r="D23" s="2">
        <f>'PR-RAS'!E27</f>
        <v>2797.35</v>
      </c>
      <c r="E23" s="2">
        <v>0</v>
      </c>
      <c r="F23" s="2">
        <v>0</v>
      </c>
      <c r="G23" s="3">
        <f t="shared" si="0"/>
        <v>392.81769999999995</v>
      </c>
      <c r="H23" s="3">
        <f t="shared" si="1"/>
        <v>0.70000000000027285</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1436.16</v>
      </c>
      <c r="D25" s="2">
        <f>'PR-RAS'!E29</f>
        <v>762.6</v>
      </c>
      <c r="E25" s="2">
        <v>0</v>
      </c>
      <c r="F25" s="2">
        <v>0</v>
      </c>
      <c r="G25" s="3">
        <f t="shared" si="0"/>
        <v>71.072640000000007</v>
      </c>
      <c r="H25" s="3">
        <f t="shared" si="1"/>
        <v>0.56000000000005912</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1436.16</v>
      </c>
      <c r="D27" s="2">
        <f>'PR-RAS'!E31</f>
        <v>762.6</v>
      </c>
      <c r="E27" s="2">
        <v>0</v>
      </c>
      <c r="F27" s="2">
        <v>0</v>
      </c>
      <c r="G27" s="3">
        <f t="shared" si="0"/>
        <v>76.995360000000005</v>
      </c>
      <c r="H27" s="3">
        <f t="shared" si="1"/>
        <v>0.56000000000005912</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318583.32</v>
      </c>
      <c r="D45" s="2">
        <f>'PR-RAS'!E49</f>
        <v>744870.2</v>
      </c>
      <c r="E45" s="2">
        <v>0</v>
      </c>
      <c r="F45" s="2">
        <v>0</v>
      </c>
      <c r="G45" s="3">
        <f t="shared" si="0"/>
        <v>79566.24368</v>
      </c>
      <c r="H45" s="3">
        <f t="shared" si="1"/>
        <v>0.51999999996041879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240418.32</v>
      </c>
      <c r="D54" s="2">
        <f>'PR-RAS'!E58</f>
        <v>634005.07999999996</v>
      </c>
      <c r="E54" s="2">
        <v>0</v>
      </c>
      <c r="F54" s="2">
        <v>0</v>
      </c>
      <c r="G54" s="3">
        <f t="shared" si="0"/>
        <v>79946.709439999991</v>
      </c>
      <c r="H54" s="3">
        <f t="shared" si="1"/>
        <v>0.3999999999650754</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227418.32</v>
      </c>
      <c r="D55" s="2">
        <f>'PR-RAS'!E59</f>
        <v>211005.08</v>
      </c>
      <c r="E55" s="2">
        <v>0</v>
      </c>
      <c r="F55" s="2">
        <v>0</v>
      </c>
      <c r="G55" s="3">
        <f t="shared" si="0"/>
        <v>35069.137920000001</v>
      </c>
      <c r="H55" s="3">
        <f t="shared" si="1"/>
        <v>0.39999999999417923</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13000</v>
      </c>
      <c r="D56" s="2">
        <f>'PR-RAS'!E60</f>
        <v>423000</v>
      </c>
      <c r="E56" s="2">
        <v>0</v>
      </c>
      <c r="F56" s="2">
        <v>0</v>
      </c>
      <c r="G56" s="3">
        <f t="shared" si="0"/>
        <v>47245</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25000</v>
      </c>
      <c r="E57" s="2">
        <v>0</v>
      </c>
      <c r="F57" s="2">
        <v>0</v>
      </c>
      <c r="G57" s="3">
        <f t="shared" si="0"/>
        <v>2800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25000</v>
      </c>
      <c r="E59" s="2">
        <v>0</v>
      </c>
      <c r="F59" s="2">
        <v>0</v>
      </c>
      <c r="G59" s="3">
        <f t="shared" si="0"/>
        <v>2900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74899.08</v>
      </c>
      <c r="D60" s="2">
        <f>'PR-RAS'!E64</f>
        <v>73149.119999999995</v>
      </c>
      <c r="E60" s="2">
        <v>0</v>
      </c>
      <c r="F60" s="2">
        <v>0</v>
      </c>
      <c r="G60" s="3">
        <f t="shared" si="0"/>
        <v>13050.641879999999</v>
      </c>
      <c r="H60" s="3">
        <f t="shared" si="1"/>
        <v>0.19999999999708962</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74899.08</v>
      </c>
      <c r="D63" s="2">
        <f>'PR-RAS'!E67</f>
        <v>73149.119999999995</v>
      </c>
      <c r="E63" s="2">
        <v>0</v>
      </c>
      <c r="F63" s="2">
        <v>0</v>
      </c>
      <c r="G63" s="3">
        <f>(B63/1000)*(C63*1+D63*2)</f>
        <v>13714.233840000001</v>
      </c>
      <c r="H63" s="3">
        <f>ABS(C63-ROUND(C63,0))+ABS(D63-ROUND(D63,0))</f>
        <v>0.19999999999708962</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3265.92</v>
      </c>
      <c r="D64" s="2">
        <f>'PR-RAS'!E68</f>
        <v>12716</v>
      </c>
      <c r="E64" s="2">
        <v>0</v>
      </c>
      <c r="F64" s="2">
        <v>0</v>
      </c>
      <c r="G64" s="3">
        <f t="shared" si="0"/>
        <v>1807.9689599999999</v>
      </c>
      <c r="H64" s="3">
        <f t="shared" si="1"/>
        <v>7.999999999992724E-2</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3265.92</v>
      </c>
      <c r="D65" s="2">
        <f>'PR-RAS'!E69</f>
        <v>12716</v>
      </c>
      <c r="E65" s="2">
        <v>0</v>
      </c>
      <c r="F65" s="2">
        <v>0</v>
      </c>
      <c r="G65" s="3">
        <f t="shared" si="0"/>
        <v>1836.66688</v>
      </c>
      <c r="H65" s="3">
        <f t="shared" si="1"/>
        <v>7.999999999992724E-2</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4770.7000000000007</v>
      </c>
      <c r="D78" s="2">
        <f>'PR-RAS'!E82</f>
        <v>8237.39</v>
      </c>
      <c r="E78" s="2">
        <v>0</v>
      </c>
      <c r="F78" s="2">
        <v>0</v>
      </c>
      <c r="G78" s="3">
        <f t="shared" si="0"/>
        <v>1635.9019599999999</v>
      </c>
      <c r="H78" s="3">
        <f t="shared" si="1"/>
        <v>0.68999999999869033</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3.17</v>
      </c>
      <c r="D79" s="2">
        <f>'PR-RAS'!E83</f>
        <v>3.98</v>
      </c>
      <c r="E79" s="2">
        <v>0</v>
      </c>
      <c r="F79" s="2">
        <v>0</v>
      </c>
      <c r="G79" s="3">
        <f t="shared" si="0"/>
        <v>0.86813999999999991</v>
      </c>
      <c r="H79" s="3">
        <f t="shared" si="1"/>
        <v>0.18999999999999995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3.17</v>
      </c>
      <c r="D81" s="2">
        <f>'PR-RAS'!E85</f>
        <v>3.98</v>
      </c>
      <c r="E81" s="2">
        <v>0</v>
      </c>
      <c r="F81" s="2">
        <v>0</v>
      </c>
      <c r="G81" s="3">
        <f t="shared" si="0"/>
        <v>0.89039999999999997</v>
      </c>
      <c r="H81" s="3">
        <f t="shared" si="1"/>
        <v>0.18999999999999995</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4767.5300000000007</v>
      </c>
      <c r="D87" s="2">
        <f>'PR-RAS'!E91</f>
        <v>8233.41</v>
      </c>
      <c r="E87" s="2">
        <v>0</v>
      </c>
      <c r="F87" s="2">
        <v>0</v>
      </c>
      <c r="G87" s="3">
        <f t="shared" si="0"/>
        <v>1826.1540999999997</v>
      </c>
      <c r="H87" s="3">
        <f t="shared" si="1"/>
        <v>0.87999999999919964</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4714.22</v>
      </c>
      <c r="D89" s="2">
        <f>'PR-RAS'!E93</f>
        <v>8152.1</v>
      </c>
      <c r="E89" s="2">
        <v>0</v>
      </c>
      <c r="F89" s="2">
        <v>0</v>
      </c>
      <c r="G89" s="3">
        <f t="shared" si="0"/>
        <v>1849.62096</v>
      </c>
      <c r="H89" s="3">
        <f t="shared" si="1"/>
        <v>0.32000000000061846</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10.02</v>
      </c>
      <c r="D90" s="2">
        <f>'PR-RAS'!E94</f>
        <v>4.87</v>
      </c>
      <c r="E90" s="2">
        <v>0</v>
      </c>
      <c r="F90" s="2">
        <v>0</v>
      </c>
      <c r="G90" s="3">
        <f t="shared" si="0"/>
        <v>1.7586399999999998</v>
      </c>
      <c r="H90" s="3">
        <f t="shared" si="1"/>
        <v>0.14999999999999947</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43.29</v>
      </c>
      <c r="D93" s="2">
        <f>'PR-RAS'!E97</f>
        <v>76.44</v>
      </c>
      <c r="E93" s="2">
        <v>0</v>
      </c>
      <c r="F93" s="2">
        <v>0</v>
      </c>
      <c r="G93" s="3">
        <f t="shared" si="0"/>
        <v>18.047639999999998</v>
      </c>
      <c r="H93" s="3">
        <f t="shared" si="1"/>
        <v>0.72999999999999687</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44987.67</v>
      </c>
      <c r="D102" s="2">
        <f>'PR-RAS'!E106</f>
        <v>53493.39</v>
      </c>
      <c r="E102" s="2">
        <v>0</v>
      </c>
      <c r="F102" s="2">
        <v>0</v>
      </c>
      <c r="G102" s="3">
        <f t="shared" si="0"/>
        <v>15349.419450000003</v>
      </c>
      <c r="H102" s="3">
        <f t="shared" si="1"/>
        <v>0.72000000000116415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12172.5</v>
      </c>
      <c r="D103" s="2">
        <f>'PR-RAS'!E107</f>
        <v>12130.86</v>
      </c>
      <c r="E103" s="2">
        <v>0</v>
      </c>
      <c r="F103" s="2">
        <v>0</v>
      </c>
      <c r="G103" s="3">
        <f t="shared" si="0"/>
        <v>3716.2904399999998</v>
      </c>
      <c r="H103" s="3">
        <f t="shared" si="1"/>
        <v>0.63999999999941792</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12172.5</v>
      </c>
      <c r="D107" s="2">
        <f>'PR-RAS'!E111</f>
        <v>12130.86</v>
      </c>
      <c r="E107" s="2">
        <v>0</v>
      </c>
      <c r="F107" s="2">
        <v>0</v>
      </c>
      <c r="G107" s="3">
        <f t="shared" si="0"/>
        <v>3862.0273200000001</v>
      </c>
      <c r="H107" s="3">
        <f t="shared" si="1"/>
        <v>0.63999999999941792</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22387.3</v>
      </c>
      <c r="D108" s="2">
        <f>'PR-RAS'!E112</f>
        <v>22844.58</v>
      </c>
      <c r="E108" s="2">
        <v>0</v>
      </c>
      <c r="F108" s="2">
        <v>0</v>
      </c>
      <c r="G108" s="3">
        <f t="shared" si="0"/>
        <v>7284.1812200000004</v>
      </c>
      <c r="H108" s="3">
        <f t="shared" si="1"/>
        <v>0.71999999999752617</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22387.3</v>
      </c>
      <c r="D113" s="2">
        <f>'PR-RAS'!E117</f>
        <v>22844.58</v>
      </c>
      <c r="E113" s="2">
        <v>0</v>
      </c>
      <c r="F113" s="2">
        <v>0</v>
      </c>
      <c r="G113" s="3">
        <f t="shared" si="0"/>
        <v>7624.5635200000006</v>
      </c>
      <c r="H113" s="3">
        <f t="shared" si="1"/>
        <v>0.71999999999752617</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10427.869999999999</v>
      </c>
      <c r="D116" s="2">
        <f>'PR-RAS'!E120</f>
        <v>18517.949999999997</v>
      </c>
      <c r="E116" s="2">
        <v>0</v>
      </c>
      <c r="F116" s="2">
        <v>0</v>
      </c>
      <c r="G116" s="3">
        <f t="shared" si="0"/>
        <v>5458.3335499999994</v>
      </c>
      <c r="H116" s="3">
        <f t="shared" si="1"/>
        <v>0.18000000000392902</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386.74</v>
      </c>
      <c r="D117" s="2">
        <f>'PR-RAS'!E121</f>
        <v>1866.44</v>
      </c>
      <c r="E117" s="2">
        <v>0</v>
      </c>
      <c r="F117" s="2">
        <v>0</v>
      </c>
      <c r="G117" s="3">
        <f t="shared" si="0"/>
        <v>477.87592000000001</v>
      </c>
      <c r="H117" s="3">
        <f t="shared" si="1"/>
        <v>0.70000000000004547</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10041.129999999999</v>
      </c>
      <c r="D118" s="2">
        <f>'PR-RAS'!E122</f>
        <v>16651.509999999998</v>
      </c>
      <c r="E118" s="2">
        <v>0</v>
      </c>
      <c r="F118" s="2">
        <v>0</v>
      </c>
      <c r="G118" s="3">
        <f t="shared" si="0"/>
        <v>5071.2655499999992</v>
      </c>
      <c r="H118" s="3">
        <f t="shared" si="1"/>
        <v>0.62000000000080036</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14253.33</v>
      </c>
      <c r="D136" s="2">
        <f>'PR-RAS'!E140</f>
        <v>636.19000000000005</v>
      </c>
      <c r="E136" s="2">
        <v>0</v>
      </c>
      <c r="F136" s="2">
        <v>0</v>
      </c>
      <c r="G136" s="3">
        <f t="shared" si="0"/>
        <v>2095.9708500000002</v>
      </c>
      <c r="H136" s="3">
        <f t="shared" si="1"/>
        <v>0.51999999999998181</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14253.33</v>
      </c>
      <c r="D147" s="2">
        <f>'PR-RAS'!E151</f>
        <v>636.19000000000005</v>
      </c>
      <c r="E147" s="2">
        <v>0</v>
      </c>
      <c r="F147" s="2">
        <v>0</v>
      </c>
      <c r="G147" s="3">
        <f t="shared" si="0"/>
        <v>2266.7536599999999</v>
      </c>
      <c r="H147" s="3">
        <f t="shared" si="1"/>
        <v>0.51999999999998181</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536241.72000000009</v>
      </c>
      <c r="D148" s="2">
        <f>'PR-RAS'!E152</f>
        <v>610993.05999999994</v>
      </c>
      <c r="E148" s="2">
        <v>0</v>
      </c>
      <c r="F148" s="2">
        <v>0</v>
      </c>
      <c r="G148" s="3">
        <f t="shared" si="0"/>
        <v>258459.49247999996</v>
      </c>
      <c r="H148" s="3">
        <f t="shared" si="1"/>
        <v>0.33999999985098839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281975.42</v>
      </c>
      <c r="D149" s="2">
        <f>'PR-RAS'!E153</f>
        <v>300828.25</v>
      </c>
      <c r="E149" s="2">
        <v>0</v>
      </c>
      <c r="F149" s="2">
        <v>0</v>
      </c>
      <c r="G149" s="3">
        <f t="shared" si="0"/>
        <v>130777.52415999999</v>
      </c>
      <c r="H149" s="3">
        <f t="shared" si="1"/>
        <v>0.66999999998370185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236716.3</v>
      </c>
      <c r="D150" s="2">
        <f>'PR-RAS'!E154</f>
        <v>249651.64</v>
      </c>
      <c r="E150" s="2">
        <v>0</v>
      </c>
      <c r="F150" s="2">
        <v>0</v>
      </c>
      <c r="G150" s="3">
        <f t="shared" si="0"/>
        <v>109666.91742000001</v>
      </c>
      <c r="H150" s="3">
        <f t="shared" si="1"/>
        <v>0.65999999997438863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236716.3</v>
      </c>
      <c r="D151" s="2">
        <f>'PR-RAS'!E155</f>
        <v>249651.64</v>
      </c>
      <c r="E151" s="2">
        <v>0</v>
      </c>
      <c r="F151" s="2">
        <v>0</v>
      </c>
      <c r="G151" s="3">
        <f t="shared" si="0"/>
        <v>110402.93700000001</v>
      </c>
      <c r="H151" s="3">
        <f t="shared" si="1"/>
        <v>0.65999999997438863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6201</v>
      </c>
      <c r="D155" s="2">
        <f>'PR-RAS'!E159</f>
        <v>9978</v>
      </c>
      <c r="E155" s="2">
        <v>0</v>
      </c>
      <c r="F155" s="2">
        <v>0</v>
      </c>
      <c r="G155" s="3">
        <f t="shared" si="0"/>
        <v>4028.1779999999999</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39058.120000000003</v>
      </c>
      <c r="D156" s="2">
        <f>'PR-RAS'!E160</f>
        <v>41198.61</v>
      </c>
      <c r="E156" s="2">
        <v>0</v>
      </c>
      <c r="F156" s="2">
        <v>0</v>
      </c>
      <c r="G156" s="3">
        <f t="shared" si="0"/>
        <v>18825.577699999998</v>
      </c>
      <c r="H156" s="3">
        <f t="shared" si="1"/>
        <v>0.51000000000203727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39058.120000000003</v>
      </c>
      <c r="D158" s="2">
        <f>'PR-RAS'!E162</f>
        <v>41198.61</v>
      </c>
      <c r="E158" s="2">
        <v>0</v>
      </c>
      <c r="F158" s="2">
        <v>0</v>
      </c>
      <c r="G158" s="3">
        <f t="shared" si="0"/>
        <v>19068.488379999999</v>
      </c>
      <c r="H158" s="3">
        <f t="shared" si="1"/>
        <v>0.51000000000203727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199437.65000000002</v>
      </c>
      <c r="D160" s="2">
        <f>'PR-RAS'!E164</f>
        <v>264269.95</v>
      </c>
      <c r="E160" s="2">
        <v>0</v>
      </c>
      <c r="F160" s="2">
        <v>0</v>
      </c>
      <c r="G160" s="3">
        <f t="shared" si="0"/>
        <v>115748.43045000001</v>
      </c>
      <c r="H160" s="3">
        <f t="shared" si="1"/>
        <v>0.3999999999650754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10202.68</v>
      </c>
      <c r="D161" s="2">
        <f>'PR-RAS'!E165</f>
        <v>8635.34</v>
      </c>
      <c r="E161" s="2">
        <v>0</v>
      </c>
      <c r="F161" s="2">
        <v>0</v>
      </c>
      <c r="G161" s="3">
        <f t="shared" si="0"/>
        <v>4395.7376000000004</v>
      </c>
      <c r="H161" s="3">
        <f t="shared" si="1"/>
        <v>0.65999999999985448</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1476.6</v>
      </c>
      <c r="D162" s="2">
        <f>'PR-RAS'!E166</f>
        <v>503.44</v>
      </c>
      <c r="E162" s="2">
        <v>0</v>
      </c>
      <c r="F162" s="2">
        <v>0</v>
      </c>
      <c r="G162" s="3">
        <f t="shared" si="0"/>
        <v>399.84028000000001</v>
      </c>
      <c r="H162" s="3">
        <f t="shared" si="1"/>
        <v>0.84000000000008868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8332.58</v>
      </c>
      <c r="D163" s="2">
        <f>'PR-RAS'!E167</f>
        <v>7771.03</v>
      </c>
      <c r="E163" s="2">
        <v>0</v>
      </c>
      <c r="F163" s="2">
        <v>0</v>
      </c>
      <c r="G163" s="3">
        <f t="shared" si="0"/>
        <v>3867.6916799999999</v>
      </c>
      <c r="H163" s="3">
        <f t="shared" si="1"/>
        <v>0.4499999999998181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393.5</v>
      </c>
      <c r="D164" s="2">
        <f>'PR-RAS'!E168</f>
        <v>360.87</v>
      </c>
      <c r="E164" s="2">
        <v>0</v>
      </c>
      <c r="F164" s="2">
        <v>0</v>
      </c>
      <c r="G164" s="3">
        <f t="shared" si="0"/>
        <v>181.78412</v>
      </c>
      <c r="H164" s="3">
        <f t="shared" si="1"/>
        <v>0.62999999999999545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36536.36</v>
      </c>
      <c r="D166" s="2">
        <f>'PR-RAS'!E170</f>
        <v>39441.01</v>
      </c>
      <c r="E166" s="2">
        <v>0</v>
      </c>
      <c r="F166" s="2">
        <v>0</v>
      </c>
      <c r="G166" s="3">
        <f t="shared" si="0"/>
        <v>19044.032700000003</v>
      </c>
      <c r="H166" s="3">
        <f t="shared" si="1"/>
        <v>0.37000000000261934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4304.6099999999997</v>
      </c>
      <c r="D167" s="2">
        <f>'PR-RAS'!E171</f>
        <v>4513.24</v>
      </c>
      <c r="E167" s="2">
        <v>0</v>
      </c>
      <c r="F167" s="2">
        <v>0</v>
      </c>
      <c r="G167" s="3">
        <f t="shared" si="0"/>
        <v>2212.9609399999999</v>
      </c>
      <c r="H167" s="3">
        <f t="shared" si="1"/>
        <v>0.63000000000010914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16591.79</v>
      </c>
      <c r="D168" s="2">
        <f>'PR-RAS'!E172</f>
        <v>16915.66</v>
      </c>
      <c r="E168" s="2">
        <v>0</v>
      </c>
      <c r="F168" s="2">
        <v>0</v>
      </c>
      <c r="G168" s="3">
        <f t="shared" si="0"/>
        <v>8420.6593700000012</v>
      </c>
      <c r="H168" s="3">
        <f t="shared" si="1"/>
        <v>0.5499999999992724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12830.86</v>
      </c>
      <c r="D169" s="2">
        <f>'PR-RAS'!E173</f>
        <v>14071.5</v>
      </c>
      <c r="E169" s="2">
        <v>0</v>
      </c>
      <c r="F169" s="2">
        <v>0</v>
      </c>
      <c r="G169" s="3">
        <f t="shared" si="0"/>
        <v>6883.6084800000008</v>
      </c>
      <c r="H169" s="3">
        <f t="shared" si="1"/>
        <v>0.63999999999941792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1197.17</v>
      </c>
      <c r="D170" s="2">
        <f>'PR-RAS'!E174</f>
        <v>771.9</v>
      </c>
      <c r="E170" s="2">
        <v>0</v>
      </c>
      <c r="F170" s="2">
        <v>0</v>
      </c>
      <c r="G170" s="3">
        <f t="shared" si="0"/>
        <v>463.22393000000005</v>
      </c>
      <c r="H170" s="3">
        <f t="shared" si="1"/>
        <v>0.2700000000000955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721.93</v>
      </c>
      <c r="D171" s="2">
        <f>'PR-RAS'!E175</f>
        <v>3168.71</v>
      </c>
      <c r="E171" s="2">
        <v>0</v>
      </c>
      <c r="F171" s="2">
        <v>0</v>
      </c>
      <c r="G171" s="3">
        <f t="shared" si="0"/>
        <v>1200.0895</v>
      </c>
      <c r="H171" s="3">
        <f t="shared" si="1"/>
        <v>0.36000000000001364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890</v>
      </c>
      <c r="D173" s="2">
        <f>'PR-RAS'!E177</f>
        <v>0</v>
      </c>
      <c r="E173" s="2">
        <v>0</v>
      </c>
      <c r="F173" s="2">
        <v>0</v>
      </c>
      <c r="G173" s="3">
        <f t="shared" si="0"/>
        <v>153.07999999999998</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128508.59000000003</v>
      </c>
      <c r="D174" s="2">
        <f>'PR-RAS'!E178</f>
        <v>198193.89</v>
      </c>
      <c r="E174" s="2">
        <v>0</v>
      </c>
      <c r="F174" s="2">
        <v>0</v>
      </c>
      <c r="G174" s="3">
        <f t="shared" si="0"/>
        <v>90807.072010000018</v>
      </c>
      <c r="H174" s="3">
        <f t="shared" si="1"/>
        <v>0.51999999996041879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4492.1899999999996</v>
      </c>
      <c r="D175" s="2">
        <f>'PR-RAS'!E179</f>
        <v>6290.97</v>
      </c>
      <c r="E175" s="2">
        <v>0</v>
      </c>
      <c r="F175" s="2">
        <v>0</v>
      </c>
      <c r="G175" s="3">
        <f t="shared" si="0"/>
        <v>2970.8986199999999</v>
      </c>
      <c r="H175" s="3">
        <f t="shared" si="1"/>
        <v>0.21999999999934516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32923.919999999998</v>
      </c>
      <c r="D176" s="2">
        <f>'PR-RAS'!E180</f>
        <v>81938.539999999994</v>
      </c>
      <c r="E176" s="2">
        <v>0</v>
      </c>
      <c r="F176" s="2">
        <v>0</v>
      </c>
      <c r="G176" s="3">
        <f t="shared" si="0"/>
        <v>34440.174999999996</v>
      </c>
      <c r="H176" s="3">
        <f t="shared" si="1"/>
        <v>0.54000000000814907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3132.5</v>
      </c>
      <c r="D177" s="2">
        <f>'PR-RAS'!E181</f>
        <v>1294.5999999999999</v>
      </c>
      <c r="E177" s="2">
        <v>0</v>
      </c>
      <c r="F177" s="2">
        <v>0</v>
      </c>
      <c r="G177" s="3">
        <f t="shared" si="0"/>
        <v>1007.0192</v>
      </c>
      <c r="H177" s="3">
        <f t="shared" si="1"/>
        <v>0.90000000000009095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3926.9</v>
      </c>
      <c r="D178" s="2">
        <f>'PR-RAS'!E182</f>
        <v>4192.6400000000003</v>
      </c>
      <c r="E178" s="2">
        <v>0</v>
      </c>
      <c r="F178" s="2">
        <v>0</v>
      </c>
      <c r="G178" s="3">
        <f t="shared" si="0"/>
        <v>2179.2558599999998</v>
      </c>
      <c r="H178" s="3">
        <f t="shared" si="1"/>
        <v>0.45999999999958163</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28869.25</v>
      </c>
      <c r="D179" s="2">
        <f>'PR-RAS'!E183</f>
        <v>20975.07</v>
      </c>
      <c r="E179" s="2">
        <v>0</v>
      </c>
      <c r="F179" s="2">
        <v>0</v>
      </c>
      <c r="G179" s="3">
        <f t="shared" si="0"/>
        <v>12605.851419999999</v>
      </c>
      <c r="H179" s="3">
        <f t="shared" si="1"/>
        <v>0.31999999999970896</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1548.57</v>
      </c>
      <c r="D180" s="2">
        <f>'PR-RAS'!E184</f>
        <v>1545.74</v>
      </c>
      <c r="E180" s="2">
        <v>0</v>
      </c>
      <c r="F180" s="2">
        <v>0</v>
      </c>
      <c r="G180" s="3">
        <f t="shared" si="0"/>
        <v>830.56894999999997</v>
      </c>
      <c r="H180" s="3">
        <f t="shared" si="1"/>
        <v>0.69000000000005457</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47114.95</v>
      </c>
      <c r="D181" s="2">
        <f>'PR-RAS'!E185</f>
        <v>72193.66</v>
      </c>
      <c r="E181" s="2">
        <v>0</v>
      </c>
      <c r="F181" s="2">
        <v>0</v>
      </c>
      <c r="G181" s="3">
        <f t="shared" si="0"/>
        <v>34470.408600000002</v>
      </c>
      <c r="H181" s="3">
        <f t="shared" si="1"/>
        <v>0.38999999999941792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5776.49</v>
      </c>
      <c r="D182" s="2">
        <f>'PR-RAS'!E186</f>
        <v>6980.99</v>
      </c>
      <c r="E182" s="2">
        <v>0</v>
      </c>
      <c r="F182" s="2">
        <v>0</v>
      </c>
      <c r="G182" s="3">
        <f t="shared" si="0"/>
        <v>3572.6630700000001</v>
      </c>
      <c r="H182" s="3">
        <f t="shared" si="1"/>
        <v>0.5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723.82</v>
      </c>
      <c r="D183" s="2">
        <f>'PR-RAS'!E187</f>
        <v>2781.68</v>
      </c>
      <c r="E183" s="2">
        <v>0</v>
      </c>
      <c r="F183" s="2">
        <v>0</v>
      </c>
      <c r="G183" s="3">
        <f t="shared" si="0"/>
        <v>1144.2667599999997</v>
      </c>
      <c r="H183" s="3">
        <f t="shared" si="1"/>
        <v>0.50000000000011369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24190.02</v>
      </c>
      <c r="D190" s="2">
        <f>'PR-RAS'!E194</f>
        <v>17999.71</v>
      </c>
      <c r="E190" s="2">
        <v>0</v>
      </c>
      <c r="F190" s="2">
        <v>0</v>
      </c>
      <c r="G190" s="3">
        <f t="shared" si="0"/>
        <v>11375.80416</v>
      </c>
      <c r="H190" s="3">
        <f t="shared" si="1"/>
        <v>0.31000000000130967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19183.61</v>
      </c>
      <c r="D191" s="2">
        <f>'PR-RAS'!E195</f>
        <v>11693.4</v>
      </c>
      <c r="E191" s="2">
        <v>0</v>
      </c>
      <c r="F191" s="2">
        <v>0</v>
      </c>
      <c r="G191" s="3">
        <f t="shared" si="0"/>
        <v>8088.3779000000004</v>
      </c>
      <c r="H191" s="3">
        <f t="shared" si="1"/>
        <v>0.78999999999905413</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1621.01</v>
      </c>
      <c r="D193" s="2">
        <f>'PR-RAS'!E197</f>
        <v>4240.3100000000004</v>
      </c>
      <c r="E193" s="2">
        <v>0</v>
      </c>
      <c r="F193" s="2">
        <v>0</v>
      </c>
      <c r="G193" s="3">
        <f t="shared" si="0"/>
        <v>1939.5129600000002</v>
      </c>
      <c r="H193" s="3">
        <f t="shared" si="1"/>
        <v>0.32000000000039108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132.72</v>
      </c>
      <c r="D194" s="2">
        <f>'PR-RAS'!E198</f>
        <v>132.72</v>
      </c>
      <c r="E194" s="2">
        <v>0</v>
      </c>
      <c r="F194" s="2">
        <v>0</v>
      </c>
      <c r="G194" s="3">
        <f t="shared" si="0"/>
        <v>76.844879999999989</v>
      </c>
      <c r="H194" s="3">
        <f t="shared" si="1"/>
        <v>0.56000000000000227</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276.22000000000003</v>
      </c>
      <c r="D195" s="2">
        <f>'PR-RAS'!E199</f>
        <v>712.99</v>
      </c>
      <c r="E195" s="2">
        <v>0</v>
      </c>
      <c r="F195" s="2">
        <v>0</v>
      </c>
      <c r="G195" s="3">
        <f t="shared" si="0"/>
        <v>330.22680000000003</v>
      </c>
      <c r="H195" s="3">
        <f t="shared" si="1"/>
        <v>0.23000000000001819</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2976.46</v>
      </c>
      <c r="D197" s="2">
        <f>'PR-RAS'!E201</f>
        <v>1220.29</v>
      </c>
      <c r="E197" s="2">
        <v>0</v>
      </c>
      <c r="F197" s="2">
        <v>0</v>
      </c>
      <c r="G197" s="3">
        <f t="shared" si="0"/>
        <v>1061.73984</v>
      </c>
      <c r="H197" s="3">
        <f t="shared" si="1"/>
        <v>0.75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11268.09</v>
      </c>
      <c r="D198" s="2">
        <f>'PR-RAS'!E202</f>
        <v>14539.16</v>
      </c>
      <c r="E198" s="2">
        <v>0</v>
      </c>
      <c r="F198" s="2">
        <v>0</v>
      </c>
      <c r="G198" s="3">
        <f t="shared" si="0"/>
        <v>7948.2427700000007</v>
      </c>
      <c r="H198" s="3">
        <f t="shared" si="1"/>
        <v>0.25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11268.09</v>
      </c>
      <c r="D212" s="2">
        <f>'PR-RAS'!E216</f>
        <v>14539.16</v>
      </c>
      <c r="E212" s="2">
        <v>0</v>
      </c>
      <c r="F212" s="2">
        <v>0</v>
      </c>
      <c r="G212" s="3">
        <f t="shared" si="0"/>
        <v>8513.0925100000004</v>
      </c>
      <c r="H212" s="3">
        <f t="shared" si="1"/>
        <v>0.25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1351.51</v>
      </c>
      <c r="D213" s="2">
        <f>'PR-RAS'!E217</f>
        <v>1325.49</v>
      </c>
      <c r="E213" s="2">
        <v>0</v>
      </c>
      <c r="F213" s="2">
        <v>0</v>
      </c>
      <c r="G213" s="3">
        <f t="shared" si="0"/>
        <v>848.52787999999998</v>
      </c>
      <c r="H213" s="3">
        <f t="shared" si="1"/>
        <v>0.98000000000001819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9916.58</v>
      </c>
      <c r="D215" s="2">
        <f>'PR-RAS'!E219</f>
        <v>13213.67</v>
      </c>
      <c r="E215" s="2">
        <v>0</v>
      </c>
      <c r="F215" s="2">
        <v>0</v>
      </c>
      <c r="G215" s="3">
        <f t="shared" si="0"/>
        <v>7777.5988799999996</v>
      </c>
      <c r="H215" s="3">
        <f t="shared" si="1"/>
        <v>0.75</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1393.21</v>
      </c>
      <c r="D226" s="2">
        <f>'PR-RAS'!E230</f>
        <v>1539.36</v>
      </c>
      <c r="E226" s="2">
        <v>0</v>
      </c>
      <c r="F226" s="2">
        <v>0</v>
      </c>
      <c r="G226" s="3">
        <f t="shared" si="0"/>
        <v>1006.1842500000001</v>
      </c>
      <c r="H226" s="3">
        <f t="shared" si="1"/>
        <v>0.56999999999993634</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1393.21</v>
      </c>
      <c r="D242" s="2">
        <f>'PR-RAS'!E246</f>
        <v>1539.36</v>
      </c>
      <c r="E242" s="2">
        <v>0</v>
      </c>
      <c r="F242" s="2">
        <v>0</v>
      </c>
      <c r="G242" s="3">
        <f t="shared" si="0"/>
        <v>1077.73513</v>
      </c>
      <c r="H242" s="3">
        <f t="shared" si="1"/>
        <v>0.56999999999993634</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1393.21</v>
      </c>
      <c r="D243" s="2">
        <f>'PR-RAS'!E247</f>
        <v>1539.36</v>
      </c>
      <c r="E243" s="2">
        <v>0</v>
      </c>
      <c r="F243" s="2">
        <v>0</v>
      </c>
      <c r="G243" s="3">
        <f t="shared" si="0"/>
        <v>1082.20706</v>
      </c>
      <c r="H243" s="3">
        <f t="shared" si="1"/>
        <v>0.56999999999993634</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40957.229999999996</v>
      </c>
      <c r="D258" s="2">
        <f>'PR-RAS'!E262</f>
        <v>28281.14</v>
      </c>
      <c r="E258" s="2">
        <v>0</v>
      </c>
      <c r="F258" s="2">
        <v>0</v>
      </c>
      <c r="G258" s="3">
        <f t="shared" si="0"/>
        <v>25062.514069999997</v>
      </c>
      <c r="H258" s="3">
        <f t="shared" si="1"/>
        <v>0.36999999999534339</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40957.229999999996</v>
      </c>
      <c r="D265" s="2">
        <f>'PR-RAS'!E269</f>
        <v>28281.14</v>
      </c>
      <c r="E265" s="2">
        <v>0</v>
      </c>
      <c r="F265" s="2">
        <v>0</v>
      </c>
      <c r="G265" s="3">
        <f t="shared" si="0"/>
        <v>25745.15064</v>
      </c>
      <c r="H265" s="3">
        <f t="shared" si="1"/>
        <v>0.36999999999534339</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16840</v>
      </c>
      <c r="D266" s="2">
        <f>'PR-RAS'!E270</f>
        <v>3733</v>
      </c>
      <c r="E266" s="2">
        <v>0</v>
      </c>
      <c r="F266" s="2">
        <v>0</v>
      </c>
      <c r="G266" s="3">
        <f t="shared" si="0"/>
        <v>6441.09</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24117.23</v>
      </c>
      <c r="D267" s="2">
        <f>'PR-RAS'!E271</f>
        <v>24548.14</v>
      </c>
      <c r="E267" s="2">
        <v>0</v>
      </c>
      <c r="F267" s="2">
        <v>0</v>
      </c>
      <c r="G267" s="3">
        <f t="shared" si="0"/>
        <v>19474.793659999999</v>
      </c>
      <c r="H267" s="3">
        <f t="shared" si="1"/>
        <v>0.36999999999898137</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1210.1199999999999</v>
      </c>
      <c r="D269" s="2">
        <f>'PR-RAS'!E273</f>
        <v>1535.2</v>
      </c>
      <c r="E269" s="2">
        <v>0</v>
      </c>
      <c r="F269" s="2">
        <v>0</v>
      </c>
      <c r="G269" s="3">
        <f t="shared" si="0"/>
        <v>1147.1793600000001</v>
      </c>
      <c r="H269" s="3">
        <f t="shared" si="1"/>
        <v>0.31999999999993634</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1210.1199999999999</v>
      </c>
      <c r="D270" s="2">
        <f>'PR-RAS'!E274</f>
        <v>1535.2</v>
      </c>
      <c r="E270" s="2">
        <v>0</v>
      </c>
      <c r="F270" s="2">
        <v>0</v>
      </c>
      <c r="G270" s="3">
        <f t="shared" si="0"/>
        <v>1151.4598800000001</v>
      </c>
      <c r="H270" s="3">
        <f t="shared" si="1"/>
        <v>0.31999999999993634</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1210.1199999999999</v>
      </c>
      <c r="D271" s="2">
        <f>'PR-RAS'!E275</f>
        <v>1535.2</v>
      </c>
      <c r="E271" s="2">
        <v>0</v>
      </c>
      <c r="F271" s="2">
        <v>0</v>
      </c>
      <c r="G271" s="3">
        <f t="shared" si="0"/>
        <v>1155.7404000000001</v>
      </c>
      <c r="H271" s="3">
        <f t="shared" si="1"/>
        <v>0.31999999999993634</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536241.72000000009</v>
      </c>
      <c r="D295" s="2">
        <f>'PR-RAS'!E299</f>
        <v>610993.05999999994</v>
      </c>
      <c r="E295" s="2">
        <v>0</v>
      </c>
      <c r="F295" s="2">
        <v>0</v>
      </c>
      <c r="G295" s="3">
        <f t="shared" si="12"/>
        <v>516918.98495999991</v>
      </c>
      <c r="H295" s="3">
        <f t="shared" si="13"/>
        <v>0.33999999985098839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325283.93000000005</v>
      </c>
      <c r="E296" s="2">
        <v>0</v>
      </c>
      <c r="F296" s="2">
        <v>0</v>
      </c>
      <c r="G296" s="3">
        <f t="shared" si="12"/>
        <v>191917.51870000002</v>
      </c>
      <c r="H296" s="3">
        <f t="shared" si="13"/>
        <v>6.9999999948777258E-2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34520.410000000091</v>
      </c>
      <c r="D297" s="2">
        <f>'PR-RAS'!E301</f>
        <v>0</v>
      </c>
      <c r="E297" s="2">
        <v>0</v>
      </c>
      <c r="F297" s="2">
        <v>0</v>
      </c>
      <c r="G297" s="3">
        <f t="shared" si="12"/>
        <v>10218.041360000027</v>
      </c>
      <c r="H297" s="3">
        <f t="shared" si="13"/>
        <v>0.41000000009080395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1108646.95</v>
      </c>
      <c r="D299" s="2">
        <f>'PR-RAS'!E303</f>
        <v>1434244.52</v>
      </c>
      <c r="E299" s="2">
        <v>0</v>
      </c>
      <c r="F299" s="2">
        <v>0</v>
      </c>
      <c r="G299" s="3">
        <f t="shared" si="12"/>
        <v>1185186.5250200001</v>
      </c>
      <c r="H299" s="3">
        <f t="shared" si="13"/>
        <v>0.53000000002793968</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139787.20000000001</v>
      </c>
      <c r="D300" s="2">
        <f>'PR-RAS'!E304</f>
        <v>432001.04</v>
      </c>
      <c r="E300" s="2">
        <v>0</v>
      </c>
      <c r="F300" s="2">
        <v>0</v>
      </c>
      <c r="G300" s="3">
        <f t="shared" si="12"/>
        <v>300132.99472000002</v>
      </c>
      <c r="H300" s="3">
        <f t="shared" si="13"/>
        <v>0.23999999999068677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204045.64</v>
      </c>
      <c r="D303" s="2">
        <f>'PR-RAS'!E308</f>
        <v>19823.68</v>
      </c>
      <c r="E303" s="2">
        <v>0</v>
      </c>
      <c r="F303" s="2">
        <v>0</v>
      </c>
      <c r="G303" s="3">
        <f t="shared" si="12"/>
        <v>73595.285999999993</v>
      </c>
      <c r="H303" s="3">
        <f t="shared" si="13"/>
        <v>0.67999999998573912</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204045.64</v>
      </c>
      <c r="D304" s="2">
        <f>'PR-RAS'!E309</f>
        <v>19823.68</v>
      </c>
      <c r="E304" s="2">
        <v>0</v>
      </c>
      <c r="F304" s="2">
        <v>0</v>
      </c>
      <c r="G304" s="3">
        <f t="shared" si="12"/>
        <v>73838.978999999992</v>
      </c>
      <c r="H304" s="3">
        <f t="shared" si="13"/>
        <v>0.67999999998573912</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204045.64</v>
      </c>
      <c r="D305" s="2">
        <f>'PR-RAS'!E310</f>
        <v>19823.68</v>
      </c>
      <c r="E305" s="2">
        <v>0</v>
      </c>
      <c r="F305" s="2">
        <v>0</v>
      </c>
      <c r="G305" s="3">
        <f t="shared" si="12"/>
        <v>74082.671999999991</v>
      </c>
      <c r="H305" s="3">
        <f t="shared" si="13"/>
        <v>0.67999999998573912</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204045.64</v>
      </c>
      <c r="D306" s="2">
        <f>'PR-RAS'!E311</f>
        <v>19823.68</v>
      </c>
      <c r="E306" s="2">
        <v>0</v>
      </c>
      <c r="F306" s="2">
        <v>0</v>
      </c>
      <c r="G306" s="3">
        <f t="shared" si="12"/>
        <v>74326.365000000005</v>
      </c>
      <c r="H306" s="3">
        <f t="shared" si="13"/>
        <v>0.67999999998573912</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200049.46000000002</v>
      </c>
      <c r="D355" s="2">
        <f>'PR-RAS'!E360</f>
        <v>181134.09</v>
      </c>
      <c r="E355" s="2">
        <v>0</v>
      </c>
      <c r="F355" s="2">
        <v>0</v>
      </c>
      <c r="G355" s="3">
        <f t="shared" si="12"/>
        <v>199060.44456</v>
      </c>
      <c r="H355" s="3">
        <f t="shared" si="13"/>
        <v>0.5500000000174623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200049.46000000002</v>
      </c>
      <c r="D368" s="2">
        <f>'PR-RAS'!E373</f>
        <v>181134.09</v>
      </c>
      <c r="E368" s="2">
        <v>0</v>
      </c>
      <c r="F368" s="2">
        <v>0</v>
      </c>
      <c r="G368" s="3">
        <f t="shared" si="12"/>
        <v>206370.57388000001</v>
      </c>
      <c r="H368" s="3">
        <f t="shared" si="13"/>
        <v>0.5500000000174623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166612.95000000001</v>
      </c>
      <c r="D369" s="2">
        <f>'PR-RAS'!E374</f>
        <v>137009.09</v>
      </c>
      <c r="E369" s="2">
        <v>0</v>
      </c>
      <c r="F369" s="2">
        <v>0</v>
      </c>
      <c r="G369" s="3">
        <f t="shared" si="12"/>
        <v>162152.25584</v>
      </c>
      <c r="H369" s="3">
        <f t="shared" si="13"/>
        <v>0.13999999998486601</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92253.7</v>
      </c>
      <c r="D372" s="2">
        <f>'PR-RAS'!E377</f>
        <v>16468.75</v>
      </c>
      <c r="E372" s="2">
        <v>0</v>
      </c>
      <c r="F372" s="2">
        <v>0</v>
      </c>
      <c r="G372" s="3">
        <f t="shared" si="12"/>
        <v>46445.9352</v>
      </c>
      <c r="H372" s="3">
        <f t="shared" si="13"/>
        <v>0.55000000000291038</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74359.25</v>
      </c>
      <c r="D373" s="2">
        <f>'PR-RAS'!E378</f>
        <v>120540.34</v>
      </c>
      <c r="E373" s="2">
        <v>0</v>
      </c>
      <c r="F373" s="2">
        <v>0</v>
      </c>
      <c r="G373" s="3">
        <f t="shared" si="12"/>
        <v>117343.65396</v>
      </c>
      <c r="H373" s="3">
        <f t="shared" si="13"/>
        <v>0.58999999999650754</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3849.01</v>
      </c>
      <c r="D374" s="2">
        <f>'PR-RAS'!E379</f>
        <v>11000</v>
      </c>
      <c r="E374" s="2">
        <v>0</v>
      </c>
      <c r="F374" s="2">
        <v>0</v>
      </c>
      <c r="G374" s="3">
        <f t="shared" si="12"/>
        <v>9641.68073</v>
      </c>
      <c r="H374" s="3">
        <f t="shared" si="13"/>
        <v>1.0000000000218279E-2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1383.75</v>
      </c>
      <c r="D375" s="2">
        <f>'PR-RAS'!E380</f>
        <v>0</v>
      </c>
      <c r="E375" s="2">
        <v>0</v>
      </c>
      <c r="F375" s="2">
        <v>0</v>
      </c>
      <c r="G375" s="3">
        <f t="shared" si="12"/>
        <v>517.52250000000004</v>
      </c>
      <c r="H375" s="3">
        <f t="shared" si="13"/>
        <v>0.25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11000</v>
      </c>
      <c r="E377" s="2">
        <v>0</v>
      </c>
      <c r="F377" s="2">
        <v>0</v>
      </c>
      <c r="G377" s="3">
        <f t="shared" si="12"/>
        <v>8272</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554.86</v>
      </c>
      <c r="D379" s="2">
        <f>'PR-RAS'!E384</f>
        <v>0</v>
      </c>
      <c r="E379" s="2">
        <v>0</v>
      </c>
      <c r="F379" s="2">
        <v>0</v>
      </c>
      <c r="G379" s="3">
        <f t="shared" si="12"/>
        <v>209.73708000000002</v>
      </c>
      <c r="H379" s="3">
        <f t="shared" si="13"/>
        <v>0.13999999999998636</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1910.4</v>
      </c>
      <c r="D381" s="2">
        <f>'PR-RAS'!E386</f>
        <v>0</v>
      </c>
      <c r="E381" s="2">
        <v>0</v>
      </c>
      <c r="F381" s="2">
        <v>0</v>
      </c>
      <c r="G381" s="3">
        <f t="shared" si="12"/>
        <v>725.952</v>
      </c>
      <c r="H381" s="3">
        <f t="shared" si="13"/>
        <v>0.40000000000009095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14900</v>
      </c>
      <c r="D388" s="2">
        <f>'PR-RAS'!E393</f>
        <v>0</v>
      </c>
      <c r="E388" s="2">
        <v>0</v>
      </c>
      <c r="F388" s="2">
        <v>0</v>
      </c>
      <c r="G388" s="3">
        <f t="shared" si="12"/>
        <v>5766.3</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14900</v>
      </c>
      <c r="D390" s="2">
        <f>'PR-RAS'!E395</f>
        <v>0</v>
      </c>
      <c r="E390" s="2">
        <v>0</v>
      </c>
      <c r="F390" s="2">
        <v>0</v>
      </c>
      <c r="G390" s="3">
        <f t="shared" si="12"/>
        <v>5796.1</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14687.5</v>
      </c>
      <c r="D396" s="2">
        <f>'PR-RAS'!E401</f>
        <v>33125</v>
      </c>
      <c r="E396" s="2">
        <v>0</v>
      </c>
      <c r="F396" s="2">
        <v>0</v>
      </c>
      <c r="G396" s="3">
        <f t="shared" si="12"/>
        <v>31970.3125</v>
      </c>
      <c r="H396" s="3">
        <f t="shared" si="13"/>
        <v>0.5</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12812.5</v>
      </c>
      <c r="D399" s="2">
        <f>'PR-RAS'!E404</f>
        <v>33125</v>
      </c>
      <c r="E399" s="2">
        <v>0</v>
      </c>
      <c r="F399" s="2">
        <v>0</v>
      </c>
      <c r="G399" s="3">
        <f t="shared" si="12"/>
        <v>31466.875</v>
      </c>
      <c r="H399" s="3">
        <f t="shared" si="13"/>
        <v>0.5</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1875</v>
      </c>
      <c r="D400" s="2">
        <f>'PR-RAS'!E405</f>
        <v>0</v>
      </c>
      <c r="E400" s="2">
        <v>0</v>
      </c>
      <c r="F400" s="2">
        <v>0</v>
      </c>
      <c r="G400" s="3">
        <f t="shared" si="12"/>
        <v>748.125</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3996.179999999993</v>
      </c>
      <c r="D412" s="2">
        <f>'PR-RAS'!E417</f>
        <v>0</v>
      </c>
      <c r="E412" s="2">
        <v>0</v>
      </c>
      <c r="F412" s="2">
        <v>0</v>
      </c>
      <c r="G412" s="3">
        <f t="shared" si="12"/>
        <v>1642.4299799999969</v>
      </c>
      <c r="H412" s="3">
        <f t="shared" si="13"/>
        <v>0.17999999999301508</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161310.41</v>
      </c>
      <c r="E413" s="2">
        <v>0</v>
      </c>
      <c r="F413" s="2">
        <v>0</v>
      </c>
      <c r="G413" s="3">
        <f t="shared" si="12"/>
        <v>132919.77784</v>
      </c>
      <c r="H413" s="3">
        <f t="shared" si="13"/>
        <v>0.41000000000349246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963305.42</v>
      </c>
      <c r="D415" s="2">
        <f>'PR-RAS'!E420</f>
        <v>702839.66</v>
      </c>
      <c r="E415" s="2">
        <v>0</v>
      </c>
      <c r="F415" s="2">
        <v>0</v>
      </c>
      <c r="G415" s="3">
        <f t="shared" si="12"/>
        <v>980759.68236000009</v>
      </c>
      <c r="H415" s="3">
        <f t="shared" si="13"/>
        <v>0.76000000000931323</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204816.66</v>
      </c>
      <c r="D416" s="2">
        <f>'PR-RAS'!E421</f>
        <v>14363.79</v>
      </c>
      <c r="E416" s="2">
        <v>0</v>
      </c>
      <c r="F416" s="2">
        <v>0</v>
      </c>
      <c r="G416" s="3">
        <f t="shared" si="12"/>
        <v>96920.859599999996</v>
      </c>
      <c r="H416" s="3">
        <f t="shared" si="13"/>
        <v>0.54999999999563443</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705766.95</v>
      </c>
      <c r="D417" s="2">
        <f>'PR-RAS'!E422</f>
        <v>956100.67</v>
      </c>
      <c r="E417" s="2">
        <v>0</v>
      </c>
      <c r="F417" s="2">
        <v>0</v>
      </c>
      <c r="G417" s="3">
        <f t="shared" si="12"/>
        <v>1089074.8086399999</v>
      </c>
      <c r="H417" s="3">
        <f t="shared" si="13"/>
        <v>0.38000000000465661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736291.18000000017</v>
      </c>
      <c r="D418" s="2">
        <f>'PR-RAS'!E423</f>
        <v>792127.14999999991</v>
      </c>
      <c r="E418" s="2">
        <v>0</v>
      </c>
      <c r="F418" s="2">
        <v>0</v>
      </c>
      <c r="G418" s="3">
        <f t="shared" si="12"/>
        <v>967667.46515999991</v>
      </c>
      <c r="H418" s="3">
        <f t="shared" si="13"/>
        <v>0.33000000007450581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163973.52000000014</v>
      </c>
      <c r="E419" s="2">
        <v>0</v>
      </c>
      <c r="F419" s="2">
        <v>0</v>
      </c>
      <c r="G419" s="3">
        <f t="shared" si="12"/>
        <v>137081.86272000012</v>
      </c>
      <c r="H419" s="3">
        <f t="shared" si="13"/>
        <v>0.47999999986495823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30524.230000000214</v>
      </c>
      <c r="D420" s="2">
        <f>'PR-RAS'!E425</f>
        <v>0</v>
      </c>
      <c r="E420" s="2">
        <v>0</v>
      </c>
      <c r="F420" s="2">
        <v>0</v>
      </c>
      <c r="G420" s="3">
        <f t="shared" si="12"/>
        <v>12789.652370000089</v>
      </c>
      <c r="H420" s="3">
        <f t="shared" si="13"/>
        <v>0.23000000021420419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2071952.37</v>
      </c>
      <c r="D422" s="2">
        <f>'PR-RAS'!E427</f>
        <v>2137084.1800000002</v>
      </c>
      <c r="E422" s="2">
        <v>0</v>
      </c>
      <c r="F422" s="2">
        <v>0</v>
      </c>
      <c r="G422" s="3">
        <f t="shared" si="12"/>
        <v>2671716.8273300002</v>
      </c>
      <c r="H422" s="3">
        <f t="shared" si="13"/>
        <v>0.55000000027939677</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344603.86</v>
      </c>
      <c r="D423" s="2">
        <f>'PR-RAS'!E428</f>
        <v>446364.82999999996</v>
      </c>
      <c r="E423" s="2">
        <v>0</v>
      </c>
      <c r="F423" s="2">
        <v>0</v>
      </c>
      <c r="G423" s="3">
        <f t="shared" si="12"/>
        <v>522154.74543999997</v>
      </c>
      <c r="H423" s="3">
        <f t="shared" si="13"/>
        <v>0.31000000005587935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35544.589999999997</v>
      </c>
      <c r="D636" s="2">
        <f>'PR-RAS'!E642</f>
        <v>122046.32</v>
      </c>
      <c r="E636" s="2">
        <v>0</v>
      </c>
      <c r="F636" s="2">
        <v>0</v>
      </c>
      <c r="G636" s="3">
        <f t="shared" si="14"/>
        <v>177569.64104999998</v>
      </c>
      <c r="H636" s="3">
        <f t="shared" si="15"/>
        <v>0.73000000001047738</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705766.95</v>
      </c>
      <c r="D637" s="2">
        <f>'PR-RAS'!E643</f>
        <v>956100.67</v>
      </c>
      <c r="E637" s="2">
        <v>0</v>
      </c>
      <c r="F637" s="2">
        <v>0</v>
      </c>
      <c r="G637" s="3">
        <f t="shared" si="14"/>
        <v>1665027.83244</v>
      </c>
      <c r="H637" s="3">
        <f t="shared" si="15"/>
        <v>0.38000000000465661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736291.18000000017</v>
      </c>
      <c r="D638" s="2">
        <f>'PR-RAS'!E644</f>
        <v>792127.14999999991</v>
      </c>
      <c r="E638" s="2">
        <v>0</v>
      </c>
      <c r="F638" s="2">
        <v>0</v>
      </c>
      <c r="G638" s="3">
        <f t="shared" si="14"/>
        <v>1478187.4707599999</v>
      </c>
      <c r="H638" s="3">
        <f t="shared" si="15"/>
        <v>0.33000000007450581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163973.52000000014</v>
      </c>
      <c r="E639" s="2">
        <v>0</v>
      </c>
      <c r="F639" s="2">
        <v>0</v>
      </c>
      <c r="G639" s="3">
        <f t="shared" si="14"/>
        <v>209230.21152000019</v>
      </c>
      <c r="H639" s="3">
        <f t="shared" si="15"/>
        <v>0.47999999986495823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30524.230000000214</v>
      </c>
      <c r="D640" s="2">
        <f>'PR-RAS'!E646</f>
        <v>0</v>
      </c>
      <c r="E640" s="2">
        <v>0</v>
      </c>
      <c r="F640" s="2">
        <v>0</v>
      </c>
      <c r="G640" s="3">
        <f t="shared" si="14"/>
        <v>19504.982970000136</v>
      </c>
      <c r="H640" s="3">
        <f t="shared" si="15"/>
        <v>0.23000000021420419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2107496.96</v>
      </c>
      <c r="D642" s="2">
        <f>'PR-RAS'!E648</f>
        <v>2259130.5</v>
      </c>
      <c r="E642" s="2">
        <v>0</v>
      </c>
      <c r="F642" s="2">
        <v>0</v>
      </c>
      <c r="G642" s="3">
        <f t="shared" si="14"/>
        <v>4247110.8523599999</v>
      </c>
      <c r="H642" s="3">
        <f t="shared" si="15"/>
        <v>0.5400000000372529</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2138021.1900000004</v>
      </c>
      <c r="D644" s="2">
        <f>'PR-RAS'!E650</f>
        <v>2095156.98</v>
      </c>
      <c r="E644" s="2">
        <v>0</v>
      </c>
      <c r="F644" s="2">
        <v>0</v>
      </c>
      <c r="G644" s="3">
        <f t="shared" si="14"/>
        <v>4069119.5014500003</v>
      </c>
      <c r="H644" s="3">
        <f t="shared" si="15"/>
        <v>0.21000000042840838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24950.5</v>
      </c>
      <c r="D646" s="2">
        <f>'PR-RAS'!E653</f>
        <v>75856.350000000006</v>
      </c>
      <c r="E646" s="2">
        <v>0</v>
      </c>
      <c r="F646" s="2">
        <v>0</v>
      </c>
      <c r="G646" s="3">
        <f t="shared" si="14"/>
        <v>113947.76400000001</v>
      </c>
      <c r="H646" s="3">
        <f t="shared" si="15"/>
        <v>0.85000000000582077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1965231.09</v>
      </c>
      <c r="D647" s="2">
        <f>'PR-RAS'!E654</f>
        <v>1800609.91</v>
      </c>
      <c r="E647" s="2">
        <v>0</v>
      </c>
      <c r="F647" s="2">
        <v>0</v>
      </c>
      <c r="G647" s="3">
        <f t="shared" si="14"/>
        <v>3595927.28786</v>
      </c>
      <c r="H647" s="3">
        <f t="shared" si="15"/>
        <v>0.18000000016763806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1987280.71</v>
      </c>
      <c r="D648" s="2">
        <f>'PR-RAS'!E655</f>
        <v>1683398.95</v>
      </c>
      <c r="E648" s="2">
        <v>0</v>
      </c>
      <c r="F648" s="2">
        <v>0</v>
      </c>
      <c r="G648" s="3">
        <f t="shared" si="14"/>
        <v>3464088.8606699998</v>
      </c>
      <c r="H648" s="3">
        <f t="shared" si="15"/>
        <v>0.34000000008381903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2900.8800000001211</v>
      </c>
      <c r="D649" s="2">
        <f>'PR-RAS'!E656</f>
        <v>193067.31000000006</v>
      </c>
      <c r="E649" s="2">
        <v>0</v>
      </c>
      <c r="F649" s="2">
        <v>0</v>
      </c>
      <c r="G649" s="3">
        <f t="shared" si="14"/>
        <v>252095.00400000016</v>
      </c>
      <c r="H649" s="3">
        <f t="shared" si="15"/>
        <v>0.42999999993480742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4</v>
      </c>
      <c r="D650" s="2">
        <f>'PR-RAS'!E657</f>
        <v>3</v>
      </c>
      <c r="E650" s="2">
        <v>0</v>
      </c>
      <c r="F650" s="2">
        <v>0</v>
      </c>
      <c r="G650" s="3">
        <f t="shared" si="14"/>
        <v>6.49</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21</v>
      </c>
      <c r="D651" s="2">
        <f>'PR-RAS'!E658</f>
        <v>23</v>
      </c>
      <c r="E651" s="2">
        <v>0</v>
      </c>
      <c r="F651" s="2">
        <v>0</v>
      </c>
      <c r="G651" s="3">
        <f t="shared" si="14"/>
        <v>43.550000000000004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4</v>
      </c>
      <c r="D652" s="2">
        <f>'PR-RAS'!E659</f>
        <v>3</v>
      </c>
      <c r="E652" s="2">
        <v>0</v>
      </c>
      <c r="F652" s="2">
        <v>0</v>
      </c>
      <c r="G652" s="3">
        <f t="shared" si="14"/>
        <v>6.51</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19</v>
      </c>
      <c r="D653" s="2">
        <f>'PR-RAS'!E660</f>
        <v>20</v>
      </c>
      <c r="E653" s="2">
        <v>0</v>
      </c>
      <c r="F653" s="2">
        <v>0</v>
      </c>
      <c r="G653" s="3">
        <f t="shared" si="14"/>
        <v>38.468000000000004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49440</v>
      </c>
      <c r="D662" s="2">
        <f>'PR-RAS'!E669</f>
        <v>52813</v>
      </c>
      <c r="E662" s="2">
        <v>0</v>
      </c>
      <c r="F662" s="2">
        <v>0</v>
      </c>
      <c r="G662" s="3">
        <f t="shared" si="14"/>
        <v>102498.626</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40604.11</v>
      </c>
      <c r="D663" s="2">
        <f>'PR-RAS'!E670</f>
        <v>5000</v>
      </c>
      <c r="E663" s="2">
        <v>0</v>
      </c>
      <c r="F663" s="2">
        <v>0</v>
      </c>
      <c r="G663" s="3">
        <f t="shared" si="14"/>
        <v>33499.920819999999</v>
      </c>
      <c r="H663" s="3">
        <f t="shared" si="15"/>
        <v>0.11000000000058208</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137374.21</v>
      </c>
      <c r="D665" s="2">
        <f>'PR-RAS'!E672</f>
        <v>153192.07999999999</v>
      </c>
      <c r="E665" s="2">
        <v>0</v>
      </c>
      <c r="F665" s="2">
        <v>0</v>
      </c>
      <c r="G665" s="3">
        <f t="shared" si="14"/>
        <v>294655.55768000003</v>
      </c>
      <c r="H665" s="3">
        <f t="shared" si="15"/>
        <v>0.28999999997904524</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415000</v>
      </c>
      <c r="E666" s="2">
        <v>0</v>
      </c>
      <c r="F666" s="2">
        <v>0</v>
      </c>
      <c r="G666" s="3">
        <f t="shared" si="14"/>
        <v>551950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13000</v>
      </c>
      <c r="D667" s="2">
        <f>'PR-RAS'!E674</f>
        <v>8000</v>
      </c>
      <c r="E667" s="2">
        <v>0</v>
      </c>
      <c r="F667" s="2">
        <v>0</v>
      </c>
      <c r="G667" s="3">
        <f t="shared" si="14"/>
        <v>19314</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25000</v>
      </c>
      <c r="E675" s="2">
        <v>0</v>
      </c>
      <c r="F675" s="2">
        <v>0</v>
      </c>
      <c r="G675" s="3">
        <f t="shared" si="14"/>
        <v>33700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3265.92</v>
      </c>
      <c r="D677" s="2">
        <f>'PR-RAS'!E684</f>
        <v>12716</v>
      </c>
      <c r="E677" s="2">
        <v>0</v>
      </c>
      <c r="F677" s="2">
        <v>0</v>
      </c>
      <c r="G677" s="3">
        <f t="shared" si="14"/>
        <v>19399.79392</v>
      </c>
      <c r="H677" s="3">
        <f t="shared" si="15"/>
        <v>7.999999999992724E-2</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22150.69</v>
      </c>
      <c r="D717" s="2">
        <f>'PR-RAS'!E724</f>
        <v>22844.58</v>
      </c>
      <c r="E717" s="2">
        <v>0</v>
      </c>
      <c r="F717" s="2">
        <v>0</v>
      </c>
      <c r="G717" s="3">
        <f t="shared" si="14"/>
        <v>48573.332600000002</v>
      </c>
      <c r="H717" s="3">
        <f t="shared" si="15"/>
        <v>0.72999999999956344</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8332.58</v>
      </c>
      <c r="D727" s="2">
        <f>'PR-RAS'!E734</f>
        <v>7771.03</v>
      </c>
      <c r="E727" s="2">
        <v>0</v>
      </c>
      <c r="F727" s="2">
        <v>0</v>
      </c>
      <c r="G727" s="3">
        <f t="shared" si="14"/>
        <v>17332.98864</v>
      </c>
      <c r="H727" s="3">
        <f t="shared" si="15"/>
        <v>0.4499999999998181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197.85</v>
      </c>
      <c r="D729" s="2">
        <f>'PR-RAS'!E736</f>
        <v>189.49</v>
      </c>
      <c r="E729" s="2">
        <v>0</v>
      </c>
      <c r="F729" s="2">
        <v>0</v>
      </c>
      <c r="G729" s="3">
        <f t="shared" si="14"/>
        <v>419.93224000000004</v>
      </c>
      <c r="H729" s="3">
        <f t="shared" si="15"/>
        <v>0.64000000000001478</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15608.27</v>
      </c>
      <c r="D731" s="2">
        <f>'PR-RAS'!E738</f>
        <v>11944.48</v>
      </c>
      <c r="E731" s="2">
        <v>0</v>
      </c>
      <c r="F731" s="2">
        <v>0</v>
      </c>
      <c r="G731" s="3">
        <f t="shared" si="14"/>
        <v>28832.977899999998</v>
      </c>
      <c r="H731" s="3">
        <f t="shared" si="15"/>
        <v>0.75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10524.04</v>
      </c>
      <c r="D734" s="2">
        <f>'PR-RAS'!E741</f>
        <v>11693.4</v>
      </c>
      <c r="E734" s="2">
        <v>0</v>
      </c>
      <c r="F734" s="2">
        <v>0</v>
      </c>
      <c r="G734" s="3">
        <f t="shared" si="14"/>
        <v>24856.645719999997</v>
      </c>
      <c r="H734" s="3">
        <f t="shared" si="15"/>
        <v>0.44000000000050932</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1710</v>
      </c>
      <c r="D836" s="2">
        <f>'PR-RAS'!E843</f>
        <v>1733</v>
      </c>
      <c r="E836" s="2">
        <v>0</v>
      </c>
      <c r="F836" s="2">
        <v>0</v>
      </c>
      <c r="G836" s="3">
        <f t="shared" si="14"/>
        <v>4321.96</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1750</v>
      </c>
      <c r="D841" s="2">
        <f>'PR-RAS'!E848</f>
        <v>2000</v>
      </c>
      <c r="E841" s="2">
        <v>0</v>
      </c>
      <c r="F841" s="2">
        <v>0</v>
      </c>
      <c r="G841" s="3">
        <f t="shared" si="34"/>
        <v>4830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13380</v>
      </c>
      <c r="D843" s="2">
        <f>'PR-RAS'!E850</f>
        <v>0</v>
      </c>
      <c r="E843" s="2">
        <v>0</v>
      </c>
      <c r="F843" s="2">
        <v>0</v>
      </c>
      <c r="G843" s="3">
        <f t="shared" si="34"/>
        <v>11265.96</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24005.43</v>
      </c>
      <c r="D844" s="2">
        <f>'PR-RAS'!E851</f>
        <v>24548.14</v>
      </c>
      <c r="E844" s="2">
        <v>0</v>
      </c>
      <c r="F844" s="2">
        <v>0</v>
      </c>
      <c r="G844" s="3">
        <f t="shared" si="34"/>
        <v>61624.741529999992</v>
      </c>
      <c r="H844" s="3">
        <f t="shared" si="35"/>
        <v>0.56999999999970896</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111.8</v>
      </c>
      <c r="D848" s="2">
        <f>'PR-RAS'!E855</f>
        <v>0</v>
      </c>
      <c r="E848" s="2">
        <v>0</v>
      </c>
      <c r="F848" s="2">
        <v>0</v>
      </c>
      <c r="G848" s="3">
        <f t="shared" si="34"/>
        <v>94.694599999999994</v>
      </c>
      <c r="H848" s="3">
        <f t="shared" si="35"/>
        <v>0.20000000000000284</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2768477.78</v>
      </c>
      <c r="D1581" s="7"/>
      <c r="E1581" s="7">
        <v>0</v>
      </c>
      <c r="F1581" s="7">
        <v>0</v>
      </c>
      <c r="G1581" s="8">
        <f t="shared" ref="G1581:G1685" si="70">B1581/1000*C1581</f>
        <v>2768.4777799999997</v>
      </c>
      <c r="H1581" s="8">
        <f t="shared" ref="H1581:H1685" si="71">ABS(C1581-ROUND(C1581,0))</f>
        <v>0.22000000020489097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1042318.2799999999</v>
      </c>
      <c r="D1582" s="2">
        <v>0</v>
      </c>
      <c r="E1582" s="2">
        <v>0</v>
      </c>
      <c r="F1582" s="2">
        <v>0</v>
      </c>
      <c r="G1582" s="3">
        <f t="shared" si="70"/>
        <v>2084.6365599999999</v>
      </c>
      <c r="H1582" s="3">
        <f t="shared" si="71"/>
        <v>0.27999999991152436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610076.07999999996</v>
      </c>
      <c r="D1584" s="2">
        <v>0</v>
      </c>
      <c r="E1584" s="2">
        <v>0</v>
      </c>
      <c r="F1584" s="2">
        <v>0</v>
      </c>
      <c r="G1584" s="3">
        <f t="shared" si="70"/>
        <v>2440.3043199999997</v>
      </c>
      <c r="H1584" s="3">
        <f t="shared" si="71"/>
        <v>7.9999999958090484E-2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300828.25</v>
      </c>
      <c r="D1585" s="2">
        <v>0</v>
      </c>
      <c r="E1585" s="2">
        <v>0</v>
      </c>
      <c r="F1585" s="2">
        <v>0</v>
      </c>
      <c r="G1585" s="3">
        <f t="shared" si="70"/>
        <v>1504.1412500000001</v>
      </c>
      <c r="H1585" s="3">
        <f t="shared" si="71"/>
        <v>0.25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263678.64</v>
      </c>
      <c r="D1586" s="2">
        <v>0</v>
      </c>
      <c r="E1586" s="2">
        <v>0</v>
      </c>
      <c r="F1586" s="2">
        <v>0</v>
      </c>
      <c r="G1586" s="3">
        <f t="shared" si="70"/>
        <v>1582.0718400000001</v>
      </c>
      <c r="H1586" s="3">
        <f t="shared" si="71"/>
        <v>0.35999999998603016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14183.49</v>
      </c>
      <c r="D1587" s="2">
        <v>0</v>
      </c>
      <c r="E1587" s="2">
        <v>0</v>
      </c>
      <c r="F1587" s="2">
        <v>0</v>
      </c>
      <c r="G1587" s="3">
        <f t="shared" si="70"/>
        <v>99.28443</v>
      </c>
      <c r="H1587" s="3">
        <f t="shared" si="71"/>
        <v>0.48999999999978172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1539.36</v>
      </c>
      <c r="D1589" s="2">
        <v>0</v>
      </c>
      <c r="E1589" s="2">
        <v>0</v>
      </c>
      <c r="F1589" s="2">
        <v>0</v>
      </c>
      <c r="G1589" s="3">
        <f>B1589/1000*C1589</f>
        <v>13.854239999999997</v>
      </c>
      <c r="H1589" s="3">
        <f>ABS(C1589-ROUND(C1589,0))</f>
        <v>0.35999999999989996</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28281.14</v>
      </c>
      <c r="D1590" s="2">
        <v>0</v>
      </c>
      <c r="E1590" s="2">
        <v>0</v>
      </c>
      <c r="F1590" s="2">
        <v>0</v>
      </c>
      <c r="G1590" s="3">
        <f t="shared" si="70"/>
        <v>282.81139999999999</v>
      </c>
      <c r="H1590" s="3">
        <f t="shared" si="71"/>
        <v>0.13999999999941792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1535.2</v>
      </c>
      <c r="D1591" s="2">
        <v>0</v>
      </c>
      <c r="E1591" s="2">
        <v>0</v>
      </c>
      <c r="F1591" s="2">
        <v>0</v>
      </c>
      <c r="G1591" s="3">
        <f t="shared" si="70"/>
        <v>16.8872</v>
      </c>
      <c r="H1591" s="3">
        <f t="shared" si="71"/>
        <v>0.20000000000004547</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30</v>
      </c>
      <c r="D1592" s="2">
        <v>0</v>
      </c>
      <c r="E1592" s="2">
        <v>0</v>
      </c>
      <c r="F1592" s="2">
        <v>0</v>
      </c>
      <c r="G1592" s="3">
        <f t="shared" si="70"/>
        <v>0.36</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181134.09</v>
      </c>
      <c r="D1593" s="2">
        <v>0</v>
      </c>
      <c r="E1593" s="2">
        <v>0</v>
      </c>
      <c r="F1593" s="2">
        <v>0</v>
      </c>
      <c r="G1593" s="3">
        <f t="shared" si="70"/>
        <v>2354.7431699999997</v>
      </c>
      <c r="H1593" s="3">
        <f t="shared" si="71"/>
        <v>8.999999999650754E-2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251108.11</v>
      </c>
      <c r="D1600" s="2">
        <v>0</v>
      </c>
      <c r="E1600" s="2">
        <v>0</v>
      </c>
      <c r="F1600" s="2">
        <v>0</v>
      </c>
      <c r="G1600" s="3">
        <f>B1600/1000*C1600</f>
        <v>5022.1621999999998</v>
      </c>
      <c r="H1600" s="3">
        <f>ABS(C1600-ROUND(C1600,0))</f>
        <v>0.10999999998603016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1075648.7599999998</v>
      </c>
      <c r="D1601" s="2">
        <v>0</v>
      </c>
      <c r="E1601" s="2">
        <v>0</v>
      </c>
      <c r="F1601" s="2">
        <v>0</v>
      </c>
      <c r="G1601" s="3">
        <f t="shared" si="70"/>
        <v>22588.623959999997</v>
      </c>
      <c r="H1601" s="3">
        <f t="shared" si="71"/>
        <v>0.24000000022351742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580275.71999999986</v>
      </c>
      <c r="D1603" s="2">
        <v>0</v>
      </c>
      <c r="E1603" s="2">
        <v>0</v>
      </c>
      <c r="F1603" s="2">
        <v>0</v>
      </c>
      <c r="G1603" s="3">
        <f t="shared" si="70"/>
        <v>13346.341559999997</v>
      </c>
      <c r="H1603" s="3">
        <f t="shared" si="71"/>
        <v>0.280000000144355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301173.64</v>
      </c>
      <c r="D1604" s="2">
        <v>0</v>
      </c>
      <c r="E1604" s="2">
        <v>0</v>
      </c>
      <c r="F1604" s="2">
        <v>0</v>
      </c>
      <c r="G1604" s="3">
        <f t="shared" si="70"/>
        <v>7228.1673600000004</v>
      </c>
      <c r="H1604" s="3">
        <f t="shared" si="71"/>
        <v>0.35999999998603016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246527.31</v>
      </c>
      <c r="D1605" s="2">
        <v>0</v>
      </c>
      <c r="E1605" s="2">
        <v>0</v>
      </c>
      <c r="F1605" s="2">
        <v>0</v>
      </c>
      <c r="G1605" s="3">
        <f t="shared" si="70"/>
        <v>6163.1827499999999</v>
      </c>
      <c r="H1605" s="3">
        <f t="shared" si="71"/>
        <v>0.30999999999767169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247.94</v>
      </c>
      <c r="D1606" s="2">
        <v>0</v>
      </c>
      <c r="E1606" s="2">
        <v>0</v>
      </c>
      <c r="F1606" s="2">
        <v>0</v>
      </c>
      <c r="G1606" s="3">
        <f t="shared" si="70"/>
        <v>6.4464399999999999</v>
      </c>
      <c r="H1606" s="3">
        <f t="shared" si="71"/>
        <v>6.0000000000002274E-2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1539.36</v>
      </c>
      <c r="D1608" s="2">
        <v>0</v>
      </c>
      <c r="E1608" s="2">
        <v>0</v>
      </c>
      <c r="F1608" s="2">
        <v>0</v>
      </c>
      <c r="G1608" s="3">
        <f>B1608/1000*C1608</f>
        <v>43.102080000000001</v>
      </c>
      <c r="H1608" s="3">
        <f>ABS(C1608-ROUND(C1608,0))</f>
        <v>0.35999999999989996</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9268.59</v>
      </c>
      <c r="D1609" s="2">
        <v>0</v>
      </c>
      <c r="E1609" s="2">
        <v>0</v>
      </c>
      <c r="F1609" s="2">
        <v>0</v>
      </c>
      <c r="G1609" s="3">
        <f t="shared" si="70"/>
        <v>268.78910999999999</v>
      </c>
      <c r="H1609" s="3">
        <f t="shared" si="71"/>
        <v>0.40999999999985448</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4665.2</v>
      </c>
      <c r="D1610" s="2">
        <v>0</v>
      </c>
      <c r="E1610" s="2">
        <v>0</v>
      </c>
      <c r="F1610" s="2">
        <v>0</v>
      </c>
      <c r="G1610" s="3">
        <f t="shared" si="70"/>
        <v>139.95599999999999</v>
      </c>
      <c r="H1610" s="3">
        <f t="shared" si="71"/>
        <v>0.1999999999998181</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16853.68</v>
      </c>
      <c r="D1611" s="2">
        <v>0</v>
      </c>
      <c r="E1611" s="2">
        <v>0</v>
      </c>
      <c r="F1611" s="2">
        <v>0</v>
      </c>
      <c r="G1611" s="3">
        <f t="shared" si="70"/>
        <v>522.46407999999997</v>
      </c>
      <c r="H1611" s="3">
        <f t="shared" si="71"/>
        <v>0.31999999999970896</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275390.84000000003</v>
      </c>
      <c r="D1612" s="2">
        <v>0</v>
      </c>
      <c r="E1612" s="2">
        <v>0</v>
      </c>
      <c r="F1612" s="2">
        <v>0</v>
      </c>
      <c r="G1612" s="3">
        <f t="shared" si="70"/>
        <v>8812.5068800000008</v>
      </c>
      <c r="H1612" s="3">
        <f t="shared" si="71"/>
        <v>0.15999999997438863</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219982.2</v>
      </c>
      <c r="D1619" s="2">
        <v>0</v>
      </c>
      <c r="E1619" s="2">
        <v>0</v>
      </c>
      <c r="F1619" s="2">
        <v>0</v>
      </c>
      <c r="G1619" s="3">
        <f>B1619/1000*C1619</f>
        <v>8579.3058000000001</v>
      </c>
      <c r="H1619" s="3">
        <f>ABS(C1619-ROUND(C1619,0))</f>
        <v>0.20000000001164153</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2735147.3</v>
      </c>
      <c r="D1620" s="2">
        <v>0</v>
      </c>
      <c r="E1620" s="2">
        <v>0</v>
      </c>
      <c r="F1620" s="2">
        <v>0</v>
      </c>
      <c r="G1620" s="3">
        <f t="shared" si="70"/>
        <v>109405.89199999999</v>
      </c>
      <c r="H1620" s="3">
        <f t="shared" si="71"/>
        <v>0.29999999981373549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2645812.1</v>
      </c>
      <c r="D1621" s="2">
        <v>0</v>
      </c>
      <c r="E1621" s="2">
        <v>0</v>
      </c>
      <c r="F1621" s="2">
        <v>0</v>
      </c>
      <c r="G1621" s="3">
        <f t="shared" si="70"/>
        <v>108478.29610000001</v>
      </c>
      <c r="H1621" s="3">
        <f t="shared" si="71"/>
        <v>0.10000000009313226</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1143647.0500000003</v>
      </c>
      <c r="D1627" s="2">
        <v>0</v>
      </c>
      <c r="E1627" s="2">
        <v>0</v>
      </c>
      <c r="F1627" s="2">
        <v>0</v>
      </c>
      <c r="G1627" s="3">
        <f t="shared" si="70"/>
        <v>53751.411350000017</v>
      </c>
      <c r="H1627" s="3">
        <f t="shared" si="71"/>
        <v>5.0000000279396772E-2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642.87</v>
      </c>
      <c r="D1628" s="2">
        <v>0</v>
      </c>
      <c r="E1628" s="2">
        <v>0</v>
      </c>
      <c r="F1628" s="2">
        <v>0</v>
      </c>
      <c r="G1628" s="3">
        <f t="shared" si="70"/>
        <v>30.857760000000003</v>
      </c>
      <c r="H1628" s="3">
        <f t="shared" si="71"/>
        <v>0.12999999999999545</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5.2</v>
      </c>
      <c r="D1631" s="2">
        <v>0</v>
      </c>
      <c r="E1631" s="2">
        <v>0</v>
      </c>
      <c r="F1631" s="2">
        <v>0</v>
      </c>
      <c r="G1631" s="3">
        <f t="shared" si="70"/>
        <v>0.26519999999999999</v>
      </c>
      <c r="H1631" s="3">
        <f t="shared" si="71"/>
        <v>0.20000000000000018</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637.66999999999996</v>
      </c>
      <c r="D1632" s="2">
        <v>0</v>
      </c>
      <c r="E1632" s="2">
        <v>0</v>
      </c>
      <c r="F1632" s="2">
        <v>0</v>
      </c>
      <c r="G1632" s="3">
        <f t="shared" si="70"/>
        <v>33.158839999999998</v>
      </c>
      <c r="H1632" s="3">
        <f t="shared" si="71"/>
        <v>0.33000000000004093</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395581.04000000004</v>
      </c>
      <c r="D1633" s="2">
        <v>0</v>
      </c>
      <c r="E1633" s="2">
        <v>0</v>
      </c>
      <c r="F1633" s="2">
        <v>0</v>
      </c>
      <c r="G1633" s="3">
        <f t="shared" si="70"/>
        <v>20965.795120000002</v>
      </c>
      <c r="H1633" s="3">
        <f t="shared" si="71"/>
        <v>4.0000000037252903E-2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15145.25</v>
      </c>
      <c r="D1634" s="2">
        <v>0</v>
      </c>
      <c r="E1634" s="2">
        <v>0</v>
      </c>
      <c r="F1634" s="2">
        <v>0</v>
      </c>
      <c r="G1634" s="3">
        <f t="shared" si="70"/>
        <v>817.84349999999995</v>
      </c>
      <c r="H1634" s="3">
        <f t="shared" si="71"/>
        <v>0.25</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60023.72</v>
      </c>
      <c r="D1635" s="2">
        <v>0</v>
      </c>
      <c r="E1635" s="2">
        <v>0</v>
      </c>
      <c r="F1635" s="2">
        <v>0</v>
      </c>
      <c r="G1635" s="3">
        <f t="shared" si="70"/>
        <v>3301.3045999999999</v>
      </c>
      <c r="H1635" s="3">
        <f t="shared" si="71"/>
        <v>0.27999999999883585</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21645.42</v>
      </c>
      <c r="D1636" s="2">
        <v>0</v>
      </c>
      <c r="E1636" s="2">
        <v>0</v>
      </c>
      <c r="F1636" s="2">
        <v>0</v>
      </c>
      <c r="G1636" s="3">
        <f t="shared" si="70"/>
        <v>1212.1435199999999</v>
      </c>
      <c r="H1636" s="3">
        <f t="shared" si="71"/>
        <v>0.41999999999825377</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298766.65000000002</v>
      </c>
      <c r="D1637" s="2">
        <v>0</v>
      </c>
      <c r="E1637" s="2">
        <v>0</v>
      </c>
      <c r="F1637" s="2">
        <v>0</v>
      </c>
      <c r="G1637" s="3">
        <f t="shared" si="70"/>
        <v>17029.699050000003</v>
      </c>
      <c r="H1637" s="3">
        <f t="shared" si="71"/>
        <v>0.34999999997671694</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566983.13</v>
      </c>
      <c r="D1638" s="2">
        <v>0</v>
      </c>
      <c r="E1638" s="2">
        <v>0</v>
      </c>
      <c r="F1638" s="2">
        <v>0</v>
      </c>
      <c r="G1638" s="3">
        <f t="shared" si="70"/>
        <v>32885.021540000002</v>
      </c>
      <c r="H1638" s="3">
        <f t="shared" si="71"/>
        <v>0.13000000000465661</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4232.45</v>
      </c>
      <c r="D1639" s="2">
        <v>0</v>
      </c>
      <c r="E1639" s="2">
        <v>0</v>
      </c>
      <c r="F1639" s="2">
        <v>0</v>
      </c>
      <c r="G1639" s="3">
        <f t="shared" si="70"/>
        <v>249.71454999999997</v>
      </c>
      <c r="H1639" s="3">
        <f t="shared" si="71"/>
        <v>0.4499999999998181</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10252.74</v>
      </c>
      <c r="D1640" s="2">
        <v>0</v>
      </c>
      <c r="E1640" s="2">
        <v>0</v>
      </c>
      <c r="F1640" s="2">
        <v>0</v>
      </c>
      <c r="G1640" s="3">
        <f t="shared" si="70"/>
        <v>615.1644</v>
      </c>
      <c r="H1640" s="3">
        <f t="shared" si="71"/>
        <v>0.26000000000021828</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12556.31</v>
      </c>
      <c r="D1641" s="2">
        <v>0</v>
      </c>
      <c r="E1641" s="2">
        <v>0</v>
      </c>
      <c r="F1641" s="2">
        <v>0</v>
      </c>
      <c r="G1641" s="3">
        <f t="shared" si="70"/>
        <v>765.93490999999995</v>
      </c>
      <c r="H1641" s="3">
        <f t="shared" si="71"/>
        <v>0.30999999999949068</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539941.63</v>
      </c>
      <c r="D1642" s="2">
        <v>0</v>
      </c>
      <c r="E1642" s="2">
        <v>0</v>
      </c>
      <c r="F1642" s="2">
        <v>0</v>
      </c>
      <c r="G1642" s="3">
        <f t="shared" si="70"/>
        <v>33476.38106</v>
      </c>
      <c r="H1642" s="3">
        <f t="shared" si="71"/>
        <v>0.36999999999534339</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154292.62</v>
      </c>
      <c r="D1653" s="2">
        <v>0</v>
      </c>
      <c r="E1653" s="2">
        <v>0</v>
      </c>
      <c r="F1653" s="2">
        <v>0</v>
      </c>
      <c r="G1653" s="3">
        <f t="shared" si="70"/>
        <v>11263.36126</v>
      </c>
      <c r="H1653" s="3">
        <f t="shared" si="71"/>
        <v>0.38000000000465661</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3272.99</v>
      </c>
      <c r="D1654" s="2">
        <v>0</v>
      </c>
      <c r="E1654" s="2">
        <v>0</v>
      </c>
      <c r="F1654" s="2">
        <v>0</v>
      </c>
      <c r="G1654" s="3">
        <f t="shared" si="70"/>
        <v>242.20125999999996</v>
      </c>
      <c r="H1654" s="3">
        <f t="shared" si="71"/>
        <v>1.0000000000218279E-2</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17020.12</v>
      </c>
      <c r="D1655" s="2">
        <v>0</v>
      </c>
      <c r="E1655" s="2">
        <v>0</v>
      </c>
      <c r="F1655" s="2">
        <v>0</v>
      </c>
      <c r="G1655" s="3">
        <f t="shared" si="70"/>
        <v>1276.5089999999998</v>
      </c>
      <c r="H1655" s="3">
        <f t="shared" si="71"/>
        <v>0.11999999999898137</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19469.45</v>
      </c>
      <c r="D1656" s="2">
        <v>0</v>
      </c>
      <c r="E1656" s="2">
        <v>0</v>
      </c>
      <c r="F1656" s="2">
        <v>0</v>
      </c>
      <c r="G1656" s="3">
        <f t="shared" si="70"/>
        <v>1479.6782000000001</v>
      </c>
      <c r="H1656" s="3">
        <f t="shared" si="71"/>
        <v>0.4500000000007276</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114530.06</v>
      </c>
      <c r="D1657" s="2">
        <v>0</v>
      </c>
      <c r="E1657" s="2">
        <v>0</v>
      </c>
      <c r="F1657" s="2">
        <v>0</v>
      </c>
      <c r="G1657" s="3">
        <f t="shared" si="70"/>
        <v>8818.8146199999992</v>
      </c>
      <c r="H1657" s="3">
        <f t="shared" si="71"/>
        <v>5.9999999997671694E-2</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24814.55</v>
      </c>
      <c r="D1658" s="2">
        <v>0</v>
      </c>
      <c r="E1658" s="2">
        <v>0</v>
      </c>
      <c r="F1658" s="2">
        <v>0</v>
      </c>
      <c r="G1658" s="3">
        <f t="shared" si="70"/>
        <v>1935.5348999999999</v>
      </c>
      <c r="H1658" s="3">
        <f t="shared" si="71"/>
        <v>0.4500000000007276</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100</v>
      </c>
      <c r="D1659" s="2">
        <v>0</v>
      </c>
      <c r="E1659" s="2">
        <v>0</v>
      </c>
      <c r="F1659" s="2">
        <v>0</v>
      </c>
      <c r="G1659" s="3">
        <f t="shared" si="70"/>
        <v>7.9</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240</v>
      </c>
      <c r="D1660" s="2">
        <v>0</v>
      </c>
      <c r="E1660" s="2">
        <v>0</v>
      </c>
      <c r="F1660" s="2">
        <v>0</v>
      </c>
      <c r="G1660" s="3">
        <f t="shared" si="70"/>
        <v>19.2</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5002.5</v>
      </c>
      <c r="D1661" s="2">
        <v>0</v>
      </c>
      <c r="E1661" s="2">
        <v>0</v>
      </c>
      <c r="F1661" s="2">
        <v>0</v>
      </c>
      <c r="G1661" s="3">
        <f t="shared" si="70"/>
        <v>405.20249999999999</v>
      </c>
      <c r="H1661" s="3">
        <f t="shared" si="71"/>
        <v>0.5</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19472.05</v>
      </c>
      <c r="D1662" s="2">
        <v>0</v>
      </c>
      <c r="E1662" s="2">
        <v>0</v>
      </c>
      <c r="F1662" s="2">
        <v>0</v>
      </c>
      <c r="G1662" s="3">
        <f t="shared" si="70"/>
        <v>1596.7081000000001</v>
      </c>
      <c r="H1662" s="3">
        <f t="shared" si="71"/>
        <v>4.9999999999272404E-2</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1332.84</v>
      </c>
      <c r="D1663" s="2">
        <v>0</v>
      </c>
      <c r="E1663" s="2">
        <v>0</v>
      </c>
      <c r="F1663" s="2">
        <v>0</v>
      </c>
      <c r="G1663" s="3">
        <f t="shared" si="70"/>
        <v>110.62572</v>
      </c>
      <c r="H1663" s="3">
        <f t="shared" si="71"/>
        <v>0.16000000000008185</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1332.84</v>
      </c>
      <c r="D1667" s="2">
        <v>0</v>
      </c>
      <c r="E1667" s="2">
        <v>0</v>
      </c>
      <c r="F1667" s="2">
        <v>0</v>
      </c>
      <c r="G1667" s="3">
        <f t="shared" si="70"/>
        <v>115.95707999999999</v>
      </c>
      <c r="H1667" s="3">
        <f t="shared" si="71"/>
        <v>0.16000000000008185</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600806.84000000008</v>
      </c>
      <c r="D1668" s="2">
        <v>0</v>
      </c>
      <c r="E1668" s="2">
        <v>0</v>
      </c>
      <c r="F1668" s="2">
        <v>0</v>
      </c>
      <c r="G1668" s="3">
        <f t="shared" si="70"/>
        <v>52871.001920000002</v>
      </c>
      <c r="H1668" s="3">
        <f t="shared" si="71"/>
        <v>0.15999999991618097</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26096.65</v>
      </c>
      <c r="D1669" s="2">
        <v>0</v>
      </c>
      <c r="E1669" s="2">
        <v>0</v>
      </c>
      <c r="F1669" s="2">
        <v>0</v>
      </c>
      <c r="G1669" s="3">
        <f t="shared" si="70"/>
        <v>2322.60185</v>
      </c>
      <c r="H1669" s="3">
        <f t="shared" si="71"/>
        <v>0.34999999999854481</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21671.4</v>
      </c>
      <c r="D1671" s="2">
        <v>0</v>
      </c>
      <c r="E1671" s="2">
        <v>0</v>
      </c>
      <c r="F1671" s="2">
        <v>0</v>
      </c>
      <c r="G1671" s="3">
        <f t="shared" si="70"/>
        <v>1972.0974000000001</v>
      </c>
      <c r="H1671" s="3">
        <f t="shared" si="71"/>
        <v>0.40000000000145519</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553038.79</v>
      </c>
      <c r="D1672" s="2">
        <v>0</v>
      </c>
      <c r="E1672" s="2">
        <v>0</v>
      </c>
      <c r="F1672" s="2">
        <v>0</v>
      </c>
      <c r="G1672" s="3">
        <f t="shared" si="70"/>
        <v>50879.568680000004</v>
      </c>
      <c r="H1672" s="3">
        <f t="shared" si="71"/>
        <v>0.2099999999627471</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422509.27</v>
      </c>
      <c r="D1673" s="2">
        <v>0</v>
      </c>
      <c r="E1673" s="2">
        <v>0</v>
      </c>
      <c r="F1673" s="2">
        <v>0</v>
      </c>
      <c r="G1673" s="3">
        <f t="shared" si="70"/>
        <v>39293.362110000002</v>
      </c>
      <c r="H1673" s="3">
        <f t="shared" si="71"/>
        <v>0.27000000001862645</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422509.27</v>
      </c>
      <c r="D1677" s="2">
        <v>0</v>
      </c>
      <c r="E1677" s="2">
        <v>0</v>
      </c>
      <c r="F1677" s="2">
        <v>0</v>
      </c>
      <c r="G1677" s="3">
        <f t="shared" si="70"/>
        <v>40983.399190000004</v>
      </c>
      <c r="H1677" s="3">
        <f t="shared" si="71"/>
        <v>0.27000000001862645</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478848.94</v>
      </c>
      <c r="D1679" s="2">
        <v>0</v>
      </c>
      <c r="E1679" s="2">
        <v>0</v>
      </c>
      <c r="F1679" s="2">
        <v>0</v>
      </c>
      <c r="G1679" s="3">
        <f>B1679/1000*C1679</f>
        <v>47406.045060000004</v>
      </c>
      <c r="H1679" s="3">
        <f>ABS(C1679-ROUND(C1679,0))</f>
        <v>5.9999999997671694E-2</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89335.2</v>
      </c>
      <c r="D1680" s="2">
        <v>0</v>
      </c>
      <c r="E1680" s="2">
        <v>0</v>
      </c>
      <c r="F1680" s="2">
        <v>0</v>
      </c>
      <c r="G1680" s="3">
        <f t="shared" si="70"/>
        <v>8933.52</v>
      </c>
      <c r="H1680" s="3">
        <f t="shared" si="71"/>
        <v>0.19999999999708962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89335.2</v>
      </c>
      <c r="D1682" s="2">
        <v>0</v>
      </c>
      <c r="E1682" s="2">
        <v>0</v>
      </c>
      <c r="F1682" s="2">
        <v>0</v>
      </c>
      <c r="G1682" s="3">
        <f t="shared" si="70"/>
        <v>9112.1903999999995</v>
      </c>
      <c r="H1682" s="3">
        <f t="shared" si="71"/>
        <v>0.19999999999708962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2020</v>
      </c>
      <c r="B1" s="415"/>
      <c r="C1" s="415"/>
    </row>
    <row r="2" spans="1:16" ht="33" customHeight="1" x14ac:dyDescent="0.2">
      <c r="A2" s="416" t="s">
        <v>2021</v>
      </c>
      <c r="B2" s="417"/>
      <c r="C2" s="407"/>
      <c r="D2" s="5"/>
      <c r="E2" s="5"/>
      <c r="F2" s="5"/>
      <c r="G2" s="5"/>
      <c r="H2" s="5"/>
      <c r="I2" s="5"/>
      <c r="J2" s="5"/>
      <c r="K2" s="5"/>
      <c r="L2" s="5"/>
      <c r="M2" s="5"/>
      <c r="N2" s="5"/>
      <c r="O2" s="5"/>
      <c r="P2" s="5"/>
    </row>
    <row r="3" spans="1:16" ht="18.75" customHeight="1" x14ac:dyDescent="0.2">
      <c r="A3" s="222" t="s">
        <v>2022</v>
      </c>
      <c r="B3" s="418" t="s">
        <v>2023</v>
      </c>
      <c r="C3" s="407"/>
      <c r="D3" s="5"/>
      <c r="E3" s="5"/>
      <c r="F3" s="5"/>
      <c r="G3" s="5"/>
      <c r="H3" s="5"/>
      <c r="I3" s="5"/>
      <c r="J3" s="5"/>
      <c r="K3" s="5"/>
      <c r="L3" s="5"/>
      <c r="M3" s="5"/>
      <c r="N3" s="5"/>
      <c r="O3" s="5"/>
      <c r="P3" s="5"/>
    </row>
    <row r="4" spans="1:16" ht="37.5" hidden="1" customHeight="1" x14ac:dyDescent="0.2">
      <c r="A4" s="223" t="s">
        <v>2024</v>
      </c>
      <c r="B4" s="406" t="s">
        <v>2025</v>
      </c>
      <c r="C4" s="407"/>
      <c r="D4" s="5"/>
      <c r="E4" s="5"/>
      <c r="F4" s="5"/>
      <c r="G4" s="5"/>
      <c r="H4" s="5"/>
      <c r="I4" s="5"/>
      <c r="J4" s="5"/>
      <c r="K4" s="5"/>
      <c r="L4" s="5"/>
      <c r="M4" s="5"/>
      <c r="N4" s="5"/>
      <c r="O4" s="5"/>
      <c r="P4" s="5"/>
    </row>
    <row r="5" spans="1:16" ht="48" hidden="1" customHeight="1" x14ac:dyDescent="0.2">
      <c r="A5" s="223" t="s">
        <v>2024</v>
      </c>
      <c r="B5" s="406" t="s">
        <v>2026</v>
      </c>
      <c r="C5" s="407"/>
      <c r="D5" s="5"/>
      <c r="E5" s="5"/>
      <c r="F5" s="5"/>
      <c r="G5" s="5"/>
      <c r="H5" s="5"/>
      <c r="I5" s="5"/>
      <c r="J5" s="5"/>
      <c r="K5" s="5"/>
      <c r="L5" s="5"/>
      <c r="M5" s="5"/>
      <c r="N5" s="5"/>
      <c r="O5" s="5"/>
      <c r="P5" s="5"/>
    </row>
    <row r="6" spans="1:16" ht="59.25" hidden="1" customHeight="1" x14ac:dyDescent="0.2">
      <c r="A6" s="223" t="s">
        <v>2024</v>
      </c>
      <c r="B6" s="406" t="s">
        <v>2027</v>
      </c>
      <c r="C6" s="407"/>
      <c r="D6" s="5"/>
      <c r="E6" s="5"/>
      <c r="F6" s="5"/>
      <c r="G6" s="5"/>
      <c r="H6" s="5"/>
      <c r="I6" s="5"/>
      <c r="J6" s="5"/>
      <c r="K6" s="5"/>
      <c r="L6" s="5"/>
      <c r="M6" s="5"/>
      <c r="N6" s="5"/>
      <c r="O6" s="5"/>
      <c r="P6" s="5"/>
    </row>
    <row r="7" spans="1:16" ht="48" hidden="1" customHeight="1" x14ac:dyDescent="0.2">
      <c r="A7" s="223" t="s">
        <v>2028</v>
      </c>
      <c r="B7" s="406" t="s">
        <v>2029</v>
      </c>
      <c r="C7" s="407"/>
      <c r="D7" s="5"/>
      <c r="E7" s="5"/>
      <c r="F7" s="5"/>
      <c r="G7" s="5"/>
      <c r="H7" s="5"/>
      <c r="I7" s="5"/>
      <c r="J7" s="5"/>
      <c r="K7" s="5"/>
      <c r="L7" s="5"/>
      <c r="M7" s="5"/>
      <c r="N7" s="5"/>
      <c r="O7" s="5"/>
      <c r="P7" s="5"/>
    </row>
    <row r="8" spans="1:16" ht="41.25" hidden="1" customHeight="1" x14ac:dyDescent="0.2">
      <c r="A8" s="223" t="s">
        <v>2030</v>
      </c>
      <c r="B8" s="406" t="s">
        <v>2031</v>
      </c>
      <c r="C8" s="407"/>
      <c r="D8" s="5"/>
      <c r="E8" s="5"/>
      <c r="F8" s="5"/>
      <c r="G8" s="5"/>
      <c r="H8" s="5"/>
      <c r="I8" s="5"/>
      <c r="J8" s="5"/>
      <c r="K8" s="5"/>
      <c r="L8" s="5"/>
      <c r="M8" s="5"/>
      <c r="N8" s="5"/>
      <c r="O8" s="5"/>
      <c r="P8" s="5"/>
    </row>
    <row r="9" spans="1:16" ht="59.25" hidden="1" customHeight="1" x14ac:dyDescent="0.2">
      <c r="A9" s="223" t="s">
        <v>2032</v>
      </c>
      <c r="B9" s="406" t="s">
        <v>2033</v>
      </c>
      <c r="C9" s="407"/>
      <c r="D9" s="5"/>
      <c r="E9" s="5"/>
      <c r="F9" s="5"/>
      <c r="G9" s="5"/>
      <c r="H9" s="5"/>
      <c r="I9" s="5"/>
      <c r="J9" s="5"/>
      <c r="K9" s="5"/>
      <c r="L9" s="5"/>
      <c r="M9" s="5"/>
      <c r="N9" s="5"/>
      <c r="O9" s="5"/>
      <c r="P9" s="5"/>
    </row>
    <row r="10" spans="1:16" ht="61.5" hidden="1" customHeight="1" x14ac:dyDescent="0.2">
      <c r="A10" s="223" t="s">
        <v>2032</v>
      </c>
      <c r="B10" s="406" t="s">
        <v>2034</v>
      </c>
      <c r="C10" s="407"/>
      <c r="D10" s="5"/>
      <c r="E10" s="5"/>
      <c r="F10" s="5"/>
      <c r="G10" s="5"/>
      <c r="H10" s="5"/>
      <c r="I10" s="5"/>
      <c r="J10" s="5"/>
      <c r="K10" s="5"/>
      <c r="L10" s="5"/>
      <c r="M10" s="5"/>
      <c r="N10" s="5"/>
      <c r="O10" s="5"/>
      <c r="P10" s="5"/>
    </row>
    <row r="11" spans="1:16" ht="43.5" hidden="1" customHeight="1" x14ac:dyDescent="0.2">
      <c r="A11" s="223" t="s">
        <v>2032</v>
      </c>
      <c r="B11" s="406" t="s">
        <v>2035</v>
      </c>
      <c r="C11" s="407"/>
      <c r="D11" s="5"/>
      <c r="E11" s="5"/>
      <c r="F11" s="5"/>
      <c r="G11" s="5"/>
      <c r="H11" s="5"/>
      <c r="I11" s="5"/>
      <c r="J11" s="5"/>
      <c r="K11" s="5"/>
      <c r="L11" s="5"/>
      <c r="M11" s="5"/>
      <c r="N11" s="5"/>
      <c r="O11" s="5"/>
      <c r="P11" s="5"/>
    </row>
    <row r="12" spans="1:16" ht="27.75" hidden="1" customHeight="1" x14ac:dyDescent="0.2">
      <c r="A12" s="223" t="s">
        <v>2036</v>
      </c>
      <c r="B12" s="406" t="s">
        <v>2037</v>
      </c>
      <c r="C12" s="407"/>
      <c r="D12" s="5"/>
      <c r="E12" s="5"/>
      <c r="F12" s="5"/>
      <c r="G12" s="5"/>
      <c r="H12" s="5"/>
      <c r="I12" s="5"/>
      <c r="J12" s="5"/>
      <c r="K12" s="5"/>
      <c r="L12" s="5"/>
      <c r="M12" s="5"/>
      <c r="N12" s="5"/>
      <c r="O12" s="5"/>
      <c r="P12" s="5"/>
    </row>
    <row r="13" spans="1:16" ht="27.75" hidden="1" customHeight="1" x14ac:dyDescent="0.2">
      <c r="A13" s="223" t="s">
        <v>2038</v>
      </c>
      <c r="B13" s="406" t="s">
        <v>2039</v>
      </c>
      <c r="C13" s="407"/>
      <c r="D13" s="5"/>
      <c r="E13" s="5"/>
      <c r="F13" s="5"/>
      <c r="G13" s="5"/>
      <c r="H13" s="5"/>
      <c r="I13" s="5"/>
      <c r="J13" s="5"/>
      <c r="K13" s="5"/>
      <c r="L13" s="5"/>
      <c r="M13" s="5"/>
      <c r="N13" s="5"/>
      <c r="O13" s="5"/>
      <c r="P13" s="5"/>
    </row>
    <row r="14" spans="1:16" ht="45.75" hidden="1" customHeight="1" x14ac:dyDescent="0.2">
      <c r="A14" s="223" t="s">
        <v>2040</v>
      </c>
      <c r="B14" s="406" t="s">
        <v>2041</v>
      </c>
      <c r="C14" s="407"/>
      <c r="D14" s="5"/>
      <c r="E14" s="5"/>
      <c r="F14" s="5"/>
      <c r="G14" s="5"/>
      <c r="H14" s="5"/>
      <c r="I14" s="5"/>
      <c r="J14" s="5"/>
      <c r="K14" s="5"/>
      <c r="L14" s="5"/>
      <c r="M14" s="5"/>
      <c r="N14" s="5"/>
      <c r="O14" s="5"/>
      <c r="P14" s="5"/>
    </row>
    <row r="15" spans="1:16" ht="45.75" hidden="1" customHeight="1" x14ac:dyDescent="0.2">
      <c r="A15" s="223" t="s">
        <v>2042</v>
      </c>
      <c r="B15" s="406" t="s">
        <v>2043</v>
      </c>
      <c r="C15" s="407"/>
      <c r="D15" s="5"/>
      <c r="E15" s="5"/>
      <c r="F15" s="5"/>
      <c r="G15" s="5"/>
      <c r="H15" s="5"/>
      <c r="I15" s="5"/>
      <c r="J15" s="5"/>
      <c r="K15" s="5"/>
      <c r="L15" s="5"/>
      <c r="M15" s="5"/>
      <c r="N15" s="5"/>
      <c r="O15" s="5"/>
      <c r="P15" s="5"/>
    </row>
    <row r="16" spans="1:16" ht="51" hidden="1" customHeight="1" x14ac:dyDescent="0.2">
      <c r="A16" s="223" t="s">
        <v>2044</v>
      </c>
      <c r="B16" s="406" t="s">
        <v>2045</v>
      </c>
      <c r="C16" s="407"/>
      <c r="D16" s="5"/>
      <c r="E16" s="5"/>
      <c r="F16" s="5"/>
      <c r="G16" s="5"/>
      <c r="H16" s="5"/>
      <c r="I16" s="5"/>
      <c r="J16" s="5"/>
      <c r="K16" s="5"/>
      <c r="L16" s="5"/>
      <c r="M16" s="5"/>
      <c r="N16" s="5"/>
      <c r="O16" s="5"/>
      <c r="P16" s="5"/>
    </row>
    <row r="17" spans="1:16" ht="27.75" hidden="1" customHeight="1" x14ac:dyDescent="0.2">
      <c r="A17" s="223" t="s">
        <v>2046</v>
      </c>
      <c r="B17" s="406" t="s">
        <v>2047</v>
      </c>
      <c r="C17" s="407"/>
      <c r="D17" s="5"/>
      <c r="E17" s="5"/>
      <c r="F17" s="5"/>
      <c r="G17" s="5"/>
      <c r="H17" s="5"/>
      <c r="I17" s="5"/>
      <c r="J17" s="5"/>
      <c r="K17" s="5"/>
      <c r="L17" s="5"/>
      <c r="M17" s="5"/>
      <c r="N17" s="5"/>
      <c r="O17" s="5"/>
      <c r="P17" s="5"/>
    </row>
    <row r="18" spans="1:16" ht="27.75" hidden="1" customHeight="1" x14ac:dyDescent="0.2">
      <c r="A18" s="223" t="s">
        <v>2048</v>
      </c>
      <c r="B18" s="406" t="s">
        <v>2049</v>
      </c>
      <c r="C18" s="407"/>
      <c r="D18" s="5"/>
      <c r="E18" s="5"/>
      <c r="F18" s="5"/>
      <c r="G18" s="5"/>
      <c r="H18" s="5"/>
      <c r="I18" s="5"/>
      <c r="J18" s="5"/>
      <c r="K18" s="5"/>
      <c r="L18" s="5"/>
      <c r="M18" s="5"/>
      <c r="N18" s="5"/>
      <c r="O18" s="5"/>
      <c r="P18" s="5"/>
    </row>
    <row r="19" spans="1:16" ht="45" hidden="1" customHeight="1" x14ac:dyDescent="0.2">
      <c r="A19" s="223" t="s">
        <v>2048</v>
      </c>
      <c r="B19" s="406" t="s">
        <v>2050</v>
      </c>
      <c r="C19" s="407"/>
      <c r="D19" s="5"/>
      <c r="E19" s="5"/>
      <c r="F19" s="5"/>
      <c r="G19" s="5"/>
      <c r="H19" s="5"/>
      <c r="I19" s="5"/>
      <c r="J19" s="5"/>
      <c r="K19" s="5"/>
      <c r="L19" s="5"/>
      <c r="M19" s="5"/>
      <c r="N19" s="5"/>
      <c r="O19" s="5"/>
      <c r="P19" s="5"/>
    </row>
    <row r="20" spans="1:16" ht="45" hidden="1" customHeight="1" x14ac:dyDescent="0.2">
      <c r="A20" s="223" t="s">
        <v>2051</v>
      </c>
      <c r="B20" s="406" t="s">
        <v>2052</v>
      </c>
      <c r="C20" s="407"/>
      <c r="D20" s="5"/>
      <c r="E20" s="5"/>
      <c r="F20" s="5"/>
      <c r="G20" s="5"/>
      <c r="H20" s="5"/>
      <c r="I20" s="5"/>
      <c r="J20" s="5"/>
      <c r="K20" s="5"/>
      <c r="L20" s="5"/>
      <c r="M20" s="5"/>
      <c r="N20" s="5"/>
      <c r="O20" s="5"/>
      <c r="P20" s="5"/>
    </row>
    <row r="21" spans="1:16" ht="30" hidden="1" customHeight="1" x14ac:dyDescent="0.2">
      <c r="A21" s="223" t="s">
        <v>2053</v>
      </c>
      <c r="B21" s="406" t="s">
        <v>2054</v>
      </c>
      <c r="C21" s="407"/>
      <c r="D21" s="5"/>
      <c r="E21" s="5"/>
      <c r="F21" s="5"/>
      <c r="G21" s="5"/>
      <c r="H21" s="5"/>
      <c r="I21" s="5"/>
      <c r="J21" s="5"/>
      <c r="K21" s="5"/>
      <c r="L21" s="5"/>
      <c r="M21" s="5"/>
      <c r="N21" s="5"/>
      <c r="O21" s="5"/>
      <c r="P21" s="5"/>
    </row>
    <row r="22" spans="1:16" ht="30" hidden="1" customHeight="1" x14ac:dyDescent="0.2">
      <c r="A22" s="223" t="s">
        <v>2055</v>
      </c>
      <c r="B22" s="406" t="s">
        <v>2056</v>
      </c>
      <c r="C22" s="407"/>
      <c r="D22" s="5"/>
      <c r="E22" s="5"/>
      <c r="F22" s="5"/>
      <c r="G22" s="5"/>
      <c r="H22" s="5"/>
      <c r="I22" s="5"/>
      <c r="J22" s="5"/>
      <c r="K22" s="5"/>
      <c r="L22" s="5"/>
      <c r="M22" s="5"/>
      <c r="N22" s="5"/>
      <c r="O22" s="5"/>
      <c r="P22" s="5"/>
    </row>
    <row r="23" spans="1:16" ht="30" hidden="1" customHeight="1" x14ac:dyDescent="0.2">
      <c r="A23" s="223" t="s">
        <v>2057</v>
      </c>
      <c r="B23" s="406" t="s">
        <v>2058</v>
      </c>
      <c r="C23" s="407"/>
      <c r="D23" s="5"/>
      <c r="E23" s="5"/>
      <c r="F23" s="5"/>
      <c r="G23" s="5"/>
      <c r="H23" s="5"/>
      <c r="I23" s="5"/>
      <c r="J23" s="5"/>
      <c r="K23" s="5"/>
      <c r="L23" s="5"/>
      <c r="M23" s="5"/>
      <c r="N23" s="5"/>
      <c r="O23" s="5"/>
      <c r="P23" s="5"/>
    </row>
    <row r="24" spans="1:16" ht="30" hidden="1" customHeight="1" x14ac:dyDescent="0.2">
      <c r="A24" s="223" t="s">
        <v>2059</v>
      </c>
      <c r="B24" s="406" t="s">
        <v>2060</v>
      </c>
      <c r="C24" s="407"/>
      <c r="D24" s="5"/>
      <c r="E24" s="5"/>
      <c r="F24" s="5"/>
      <c r="G24" s="5"/>
      <c r="H24" s="5"/>
      <c r="I24" s="5"/>
      <c r="J24" s="5"/>
      <c r="K24" s="5"/>
      <c r="L24" s="5"/>
      <c r="M24" s="5"/>
      <c r="N24" s="5"/>
      <c r="O24" s="5"/>
      <c r="P24" s="5"/>
    </row>
    <row r="25" spans="1:16" ht="30" hidden="1" customHeight="1" x14ac:dyDescent="0.2">
      <c r="A25" s="223" t="s">
        <v>2061</v>
      </c>
      <c r="B25" s="406" t="s">
        <v>2062</v>
      </c>
      <c r="C25" s="407"/>
      <c r="D25" s="5"/>
      <c r="E25" s="5"/>
      <c r="F25" s="5"/>
      <c r="G25" s="5"/>
      <c r="H25" s="5"/>
      <c r="I25" s="5"/>
      <c r="J25" s="5"/>
      <c r="K25" s="5"/>
      <c r="L25" s="5"/>
      <c r="M25" s="5"/>
      <c r="N25" s="5"/>
      <c r="O25" s="5"/>
      <c r="P25" s="5"/>
    </row>
    <row r="26" spans="1:16" ht="30" hidden="1" customHeight="1" x14ac:dyDescent="0.2">
      <c r="A26" s="223" t="s">
        <v>2063</v>
      </c>
      <c r="B26" s="406" t="s">
        <v>2064</v>
      </c>
      <c r="C26" s="407"/>
      <c r="D26" s="5"/>
      <c r="E26" s="5"/>
      <c r="F26" s="5"/>
      <c r="G26" s="5"/>
      <c r="H26" s="5"/>
      <c r="I26" s="5"/>
      <c r="J26" s="5"/>
      <c r="K26" s="5"/>
      <c r="L26" s="5"/>
      <c r="M26" s="5"/>
      <c r="N26" s="5"/>
      <c r="O26" s="5"/>
      <c r="P26" s="5"/>
    </row>
    <row r="27" spans="1:16" ht="70.5" hidden="1" customHeight="1" x14ac:dyDescent="0.2">
      <c r="A27" s="223" t="s">
        <v>2065</v>
      </c>
      <c r="B27" s="406" t="s">
        <v>2066</v>
      </c>
      <c r="C27" s="407"/>
      <c r="D27" s="5"/>
      <c r="E27" s="5"/>
      <c r="F27" s="5"/>
      <c r="G27" s="5"/>
      <c r="H27" s="5"/>
      <c r="I27" s="5"/>
      <c r="J27" s="5"/>
      <c r="K27" s="5"/>
      <c r="L27" s="5"/>
      <c r="M27" s="5"/>
      <c r="N27" s="5"/>
      <c r="O27" s="5"/>
      <c r="P27" s="5"/>
    </row>
    <row r="28" spans="1:16" ht="48" hidden="1" customHeight="1" x14ac:dyDescent="0.2">
      <c r="A28" s="223" t="s">
        <v>2067</v>
      </c>
      <c r="B28" s="406" t="s">
        <v>2068</v>
      </c>
      <c r="C28" s="407"/>
      <c r="D28" s="5"/>
      <c r="E28" s="5"/>
      <c r="F28" s="5"/>
      <c r="G28" s="5"/>
      <c r="H28" s="5"/>
      <c r="I28" s="5"/>
      <c r="J28" s="5"/>
      <c r="K28" s="5"/>
      <c r="L28" s="5"/>
      <c r="M28" s="5"/>
      <c r="N28" s="5"/>
      <c r="O28" s="5"/>
      <c r="P28" s="5"/>
    </row>
    <row r="29" spans="1:16" ht="100.5" hidden="1" customHeight="1" x14ac:dyDescent="0.2">
      <c r="A29" s="223" t="s">
        <v>2069</v>
      </c>
      <c r="B29" s="406" t="s">
        <v>2070</v>
      </c>
      <c r="C29" s="407"/>
      <c r="D29" s="5"/>
      <c r="E29" s="5"/>
      <c r="F29" s="5"/>
      <c r="G29" s="5"/>
      <c r="H29" s="5"/>
      <c r="I29" s="5"/>
      <c r="J29" s="5"/>
      <c r="K29" s="5"/>
      <c r="L29" s="5"/>
      <c r="M29" s="5"/>
      <c r="N29" s="5"/>
      <c r="O29" s="5"/>
      <c r="P29" s="5"/>
    </row>
    <row r="30" spans="1:16" ht="45" hidden="1" customHeight="1" x14ac:dyDescent="0.2">
      <c r="A30" s="223" t="s">
        <v>2071</v>
      </c>
      <c r="B30" s="406" t="s">
        <v>2072</v>
      </c>
      <c r="C30" s="407"/>
      <c r="D30" s="5"/>
      <c r="E30" s="5"/>
      <c r="F30" s="5"/>
      <c r="G30" s="5"/>
      <c r="H30" s="5"/>
      <c r="I30" s="5"/>
      <c r="J30" s="5"/>
      <c r="K30" s="5"/>
      <c r="L30" s="5"/>
      <c r="M30" s="5"/>
      <c r="N30" s="5"/>
      <c r="O30" s="5"/>
      <c r="P30" s="5"/>
    </row>
    <row r="31" spans="1:16" ht="45" hidden="1" customHeight="1" x14ac:dyDescent="0.2">
      <c r="A31" s="223" t="s">
        <v>2073</v>
      </c>
      <c r="B31" s="406" t="s">
        <v>2074</v>
      </c>
      <c r="C31" s="407"/>
      <c r="D31" s="5"/>
      <c r="E31" s="5"/>
      <c r="F31" s="5"/>
      <c r="G31" s="5"/>
      <c r="H31" s="5"/>
      <c r="I31" s="5"/>
      <c r="J31" s="5"/>
      <c r="K31" s="5"/>
      <c r="L31" s="5"/>
      <c r="M31" s="5"/>
      <c r="N31" s="5"/>
      <c r="O31" s="5"/>
      <c r="P31" s="5"/>
    </row>
    <row r="32" spans="1:16" ht="45" hidden="1" customHeight="1" x14ac:dyDescent="0.2">
      <c r="A32" s="223" t="s">
        <v>2075</v>
      </c>
      <c r="B32" s="406" t="s">
        <v>2076</v>
      </c>
      <c r="C32" s="407"/>
      <c r="D32" s="5"/>
      <c r="E32" s="5"/>
      <c r="F32" s="5"/>
      <c r="G32" s="5"/>
      <c r="H32" s="5"/>
      <c r="I32" s="5"/>
      <c r="J32" s="5"/>
      <c r="K32" s="5"/>
      <c r="L32" s="5"/>
      <c r="M32" s="5"/>
      <c r="N32" s="5"/>
      <c r="O32" s="5"/>
      <c r="P32" s="5"/>
    </row>
    <row r="33" spans="1:16" ht="72" hidden="1" customHeight="1" x14ac:dyDescent="0.2">
      <c r="A33" s="223" t="s">
        <v>2077</v>
      </c>
      <c r="B33" s="406" t="s">
        <v>2078</v>
      </c>
      <c r="C33" s="407"/>
      <c r="D33" s="5"/>
      <c r="E33" s="5"/>
      <c r="F33" s="5"/>
      <c r="G33" s="5"/>
      <c r="H33" s="5"/>
      <c r="I33" s="5"/>
      <c r="J33" s="5"/>
      <c r="K33" s="5"/>
      <c r="L33" s="5"/>
      <c r="M33" s="5"/>
      <c r="N33" s="5"/>
      <c r="O33" s="5"/>
      <c r="P33" s="5"/>
    </row>
    <row r="34" spans="1:16" ht="79.5" hidden="1" customHeight="1" x14ac:dyDescent="0.2">
      <c r="A34" s="223" t="s">
        <v>2079</v>
      </c>
      <c r="B34" s="406" t="s">
        <v>2080</v>
      </c>
      <c r="C34" s="407"/>
      <c r="D34" s="5"/>
      <c r="E34" s="5"/>
      <c r="F34" s="5"/>
      <c r="G34" s="5"/>
      <c r="H34" s="5"/>
      <c r="I34" s="5"/>
      <c r="J34" s="5"/>
      <c r="K34" s="5"/>
      <c r="L34" s="5"/>
      <c r="M34" s="5"/>
      <c r="N34" s="5"/>
      <c r="O34" s="5"/>
      <c r="P34" s="5"/>
    </row>
    <row r="35" spans="1:16" ht="70.5" hidden="1" customHeight="1" x14ac:dyDescent="0.2">
      <c r="A35" s="223" t="s">
        <v>2081</v>
      </c>
      <c r="B35" s="406" t="s">
        <v>2082</v>
      </c>
      <c r="C35" s="407"/>
      <c r="D35" s="5"/>
      <c r="E35" s="5"/>
      <c r="F35" s="5"/>
      <c r="G35" s="5"/>
      <c r="H35" s="5"/>
      <c r="I35" s="5"/>
      <c r="J35" s="5"/>
      <c r="K35" s="5"/>
      <c r="L35" s="5"/>
      <c r="M35" s="5"/>
      <c r="N35" s="5"/>
      <c r="O35" s="5"/>
      <c r="P35" s="5"/>
    </row>
    <row r="36" spans="1:16" ht="45.75" hidden="1" customHeight="1" x14ac:dyDescent="0.2">
      <c r="A36" s="223" t="s">
        <v>2083</v>
      </c>
      <c r="B36" s="406" t="s">
        <v>2084</v>
      </c>
      <c r="C36" s="407"/>
      <c r="D36" s="5"/>
      <c r="E36" s="5"/>
      <c r="F36" s="5"/>
      <c r="G36" s="5"/>
      <c r="H36" s="5"/>
      <c r="I36" s="5"/>
      <c r="J36" s="5"/>
      <c r="K36" s="5"/>
      <c r="L36" s="5"/>
      <c r="M36" s="5"/>
      <c r="N36" s="5"/>
      <c r="O36" s="5"/>
      <c r="P36" s="5"/>
    </row>
    <row r="37" spans="1:16" ht="54.75" hidden="1" customHeight="1" x14ac:dyDescent="0.2">
      <c r="A37" s="223" t="s">
        <v>2085</v>
      </c>
      <c r="B37" s="406" t="s">
        <v>2086</v>
      </c>
      <c r="C37" s="407"/>
      <c r="D37" s="5"/>
      <c r="E37" s="5"/>
      <c r="F37" s="5"/>
      <c r="G37" s="5"/>
      <c r="H37" s="5"/>
      <c r="I37" s="5"/>
      <c r="J37" s="5"/>
      <c r="K37" s="5"/>
      <c r="L37" s="5"/>
      <c r="M37" s="5"/>
      <c r="N37" s="5"/>
      <c r="O37" s="5"/>
      <c r="P37" s="5"/>
    </row>
    <row r="38" spans="1:16" ht="37.5" hidden="1" customHeight="1" x14ac:dyDescent="0.2">
      <c r="A38" s="223" t="s">
        <v>2087</v>
      </c>
      <c r="B38" s="406" t="s">
        <v>2088</v>
      </c>
      <c r="C38" s="407"/>
      <c r="D38" s="5"/>
      <c r="E38" s="5"/>
      <c r="F38" s="5"/>
      <c r="G38" s="5"/>
      <c r="H38" s="5"/>
      <c r="I38" s="5"/>
      <c r="J38" s="5"/>
      <c r="K38" s="5"/>
      <c r="L38" s="5"/>
      <c r="M38" s="5"/>
      <c r="N38" s="5"/>
      <c r="O38" s="5"/>
      <c r="P38" s="5"/>
    </row>
    <row r="39" spans="1:16" ht="61.5" hidden="1" customHeight="1" x14ac:dyDescent="0.2">
      <c r="A39" s="223" t="s">
        <v>2089</v>
      </c>
      <c r="B39" s="406" t="s">
        <v>2090</v>
      </c>
      <c r="C39" s="407"/>
      <c r="D39" s="5"/>
      <c r="E39" s="5"/>
      <c r="F39" s="5"/>
      <c r="G39" s="5"/>
      <c r="H39" s="5"/>
      <c r="I39" s="5"/>
      <c r="J39" s="5"/>
      <c r="K39" s="5"/>
      <c r="L39" s="5"/>
      <c r="M39" s="5"/>
      <c r="N39" s="5"/>
      <c r="O39" s="5"/>
      <c r="P39" s="5"/>
    </row>
    <row r="40" spans="1:16" ht="53.25" hidden="1" customHeight="1" x14ac:dyDescent="0.2">
      <c r="A40" s="223" t="s">
        <v>2091</v>
      </c>
      <c r="B40" s="406" t="s">
        <v>2092</v>
      </c>
      <c r="C40" s="407"/>
      <c r="D40" s="5"/>
      <c r="E40" s="5"/>
      <c r="F40" s="5"/>
      <c r="G40" s="5"/>
      <c r="H40" s="5"/>
      <c r="I40" s="5"/>
      <c r="J40" s="5"/>
      <c r="K40" s="5"/>
      <c r="L40" s="5"/>
      <c r="M40" s="5"/>
      <c r="N40" s="5"/>
      <c r="O40" s="5"/>
      <c r="P40" s="5"/>
    </row>
    <row r="41" spans="1:16" ht="73.5" hidden="1" customHeight="1" x14ac:dyDescent="0.2">
      <c r="A41" s="223" t="s">
        <v>2093</v>
      </c>
      <c r="B41" s="406" t="s">
        <v>2094</v>
      </c>
      <c r="C41" s="407"/>
      <c r="D41" s="5"/>
      <c r="E41" s="5"/>
      <c r="F41" s="5"/>
      <c r="G41" s="5"/>
      <c r="H41" s="5"/>
      <c r="I41" s="5"/>
      <c r="J41" s="5"/>
      <c r="K41" s="5"/>
      <c r="L41" s="5"/>
      <c r="M41" s="5"/>
      <c r="N41" s="5"/>
      <c r="O41" s="5"/>
      <c r="P41" s="5"/>
    </row>
    <row r="42" spans="1:16" ht="57.75" hidden="1" customHeight="1" x14ac:dyDescent="0.2">
      <c r="A42" s="223" t="s">
        <v>2095</v>
      </c>
      <c r="B42" s="406" t="s">
        <v>2096</v>
      </c>
      <c r="C42" s="407"/>
      <c r="D42" s="5"/>
      <c r="E42" s="5"/>
      <c r="F42" s="5"/>
      <c r="G42" s="5"/>
      <c r="H42" s="5"/>
      <c r="I42" s="5"/>
      <c r="J42" s="5"/>
      <c r="K42" s="5"/>
      <c r="L42" s="5"/>
      <c r="M42" s="5"/>
      <c r="N42" s="5"/>
      <c r="O42" s="5"/>
      <c r="P42" s="5"/>
    </row>
    <row r="43" spans="1:16" ht="84" hidden="1" customHeight="1" x14ac:dyDescent="0.2">
      <c r="A43" s="223" t="s">
        <v>2097</v>
      </c>
      <c r="B43" s="406" t="s">
        <v>2098</v>
      </c>
      <c r="C43" s="407"/>
      <c r="D43" s="5"/>
      <c r="E43" s="5"/>
      <c r="F43" s="5"/>
      <c r="G43" s="5"/>
      <c r="H43" s="5"/>
      <c r="I43" s="5"/>
      <c r="J43" s="5"/>
      <c r="K43" s="5"/>
      <c r="L43" s="5"/>
      <c r="M43" s="5"/>
      <c r="N43" s="5"/>
      <c r="O43" s="5"/>
      <c r="P43" s="5"/>
    </row>
    <row r="44" spans="1:16" ht="48" hidden="1" customHeight="1" x14ac:dyDescent="0.2">
      <c r="A44" s="223" t="s">
        <v>2099</v>
      </c>
      <c r="B44" s="406" t="s">
        <v>2100</v>
      </c>
      <c r="C44" s="407"/>
      <c r="D44" s="5"/>
      <c r="E44" s="5"/>
      <c r="F44" s="5"/>
      <c r="G44" s="5"/>
      <c r="H44" s="5"/>
      <c r="I44" s="5"/>
      <c r="J44" s="5"/>
      <c r="K44" s="5"/>
      <c r="L44" s="5"/>
      <c r="M44" s="5"/>
      <c r="N44" s="5"/>
      <c r="O44" s="5"/>
      <c r="P44" s="5"/>
    </row>
    <row r="45" spans="1:16" ht="57" hidden="1" customHeight="1" x14ac:dyDescent="0.2">
      <c r="A45" s="223" t="s">
        <v>2101</v>
      </c>
      <c r="B45" s="406" t="s">
        <v>2102</v>
      </c>
      <c r="C45" s="407"/>
      <c r="D45" s="5"/>
      <c r="E45" s="5"/>
      <c r="F45" s="5"/>
      <c r="G45" s="5"/>
      <c r="H45" s="5"/>
      <c r="I45" s="5"/>
      <c r="J45" s="5"/>
      <c r="K45" s="5"/>
      <c r="L45" s="5"/>
      <c r="M45" s="5"/>
      <c r="N45" s="5"/>
      <c r="O45" s="5"/>
      <c r="P45" s="5"/>
    </row>
    <row r="46" spans="1:16" ht="73.5" hidden="1" customHeight="1" x14ac:dyDescent="0.2">
      <c r="A46" s="223" t="s">
        <v>2103</v>
      </c>
      <c r="B46" s="411" t="s">
        <v>2104</v>
      </c>
      <c r="C46" s="407"/>
      <c r="D46" s="5"/>
      <c r="E46" s="5"/>
      <c r="F46" s="5"/>
      <c r="G46" s="5"/>
      <c r="H46" s="5"/>
      <c r="I46" s="5"/>
      <c r="J46" s="5"/>
      <c r="K46" s="5"/>
      <c r="L46" s="5"/>
      <c r="M46" s="5"/>
      <c r="N46" s="5"/>
      <c r="O46" s="5"/>
      <c r="P46" s="5"/>
    </row>
    <row r="47" spans="1:16" ht="66" hidden="1" customHeight="1" x14ac:dyDescent="0.2">
      <c r="A47" s="39" t="s">
        <v>2105</v>
      </c>
      <c r="B47" s="412" t="s">
        <v>2106</v>
      </c>
      <c r="C47" s="412"/>
      <c r="D47" s="5"/>
      <c r="E47" s="5"/>
      <c r="F47" s="5"/>
      <c r="G47" s="5"/>
      <c r="H47" s="5"/>
      <c r="I47" s="5"/>
      <c r="J47" s="5"/>
      <c r="K47" s="5"/>
      <c r="L47" s="5"/>
      <c r="M47" s="5"/>
      <c r="N47" s="5"/>
      <c r="O47" s="5"/>
      <c r="P47" s="5"/>
    </row>
    <row r="48" spans="1:16" ht="123.75" customHeight="1" x14ac:dyDescent="0.2">
      <c r="A48" s="202" t="s">
        <v>2107</v>
      </c>
      <c r="B48" s="410" t="s">
        <v>2108</v>
      </c>
      <c r="C48" s="409"/>
      <c r="D48" s="5"/>
      <c r="E48" s="5"/>
      <c r="F48" s="5"/>
      <c r="G48" s="5"/>
      <c r="H48" s="5"/>
      <c r="I48" s="5"/>
      <c r="J48" s="5"/>
      <c r="K48" s="5"/>
      <c r="L48" s="5"/>
      <c r="M48" s="5"/>
      <c r="N48" s="5"/>
      <c r="O48" s="5"/>
      <c r="P48" s="5"/>
    </row>
    <row r="49" spans="1:16" ht="34.5" customHeight="1" x14ac:dyDescent="0.2">
      <c r="A49" s="202" t="s">
        <v>2109</v>
      </c>
      <c r="B49" s="408" t="s">
        <v>2110</v>
      </c>
      <c r="C49" s="409"/>
      <c r="D49" s="5"/>
      <c r="E49" s="5"/>
      <c r="F49" s="5"/>
      <c r="G49" s="5"/>
      <c r="H49" s="5"/>
      <c r="I49" s="5"/>
      <c r="J49" s="5"/>
      <c r="K49" s="5"/>
      <c r="L49" s="5"/>
      <c r="M49" s="5"/>
      <c r="N49" s="5"/>
      <c r="O49" s="5"/>
      <c r="P49" s="5"/>
    </row>
    <row r="50" spans="1:16" ht="34.5" customHeight="1" x14ac:dyDescent="0.2">
      <c r="A50" s="202" t="s">
        <v>2111</v>
      </c>
      <c r="B50" s="408" t="s">
        <v>2112</v>
      </c>
      <c r="C50" s="409"/>
      <c r="D50" s="5"/>
      <c r="E50" s="5"/>
      <c r="F50" s="5"/>
      <c r="G50" s="5"/>
      <c r="H50" s="5"/>
      <c r="I50" s="5"/>
      <c r="J50" s="5"/>
      <c r="K50" s="5"/>
      <c r="L50" s="5"/>
      <c r="M50" s="5"/>
      <c r="N50" s="5"/>
      <c r="O50" s="5"/>
      <c r="P50" s="5"/>
    </row>
    <row r="51" spans="1:16" ht="31.5" customHeight="1" x14ac:dyDescent="0.2">
      <c r="A51" s="224" t="s">
        <v>2113</v>
      </c>
      <c r="B51" s="406" t="s">
        <v>2114</v>
      </c>
      <c r="C51" s="407"/>
      <c r="D51" s="5"/>
      <c r="E51" s="5"/>
      <c r="F51" s="5"/>
      <c r="G51" s="5"/>
      <c r="H51" s="5"/>
      <c r="I51" s="5"/>
      <c r="J51" s="5"/>
      <c r="K51" s="5"/>
      <c r="L51" s="5"/>
      <c r="M51" s="5"/>
      <c r="N51" s="5"/>
      <c r="O51" s="5"/>
      <c r="P51" s="5"/>
    </row>
    <row r="52" spans="1:16" ht="31.5" customHeight="1" x14ac:dyDescent="0.2">
      <c r="A52" s="224" t="s">
        <v>2115</v>
      </c>
      <c r="B52" s="406" t="s">
        <v>2116</v>
      </c>
      <c r="C52" s="407"/>
      <c r="D52" s="5"/>
      <c r="E52" s="5"/>
      <c r="F52" s="5"/>
      <c r="G52" s="5"/>
      <c r="H52" s="5"/>
      <c r="I52" s="5"/>
      <c r="J52" s="5"/>
      <c r="K52" s="5"/>
      <c r="L52" s="5"/>
      <c r="M52" s="5"/>
      <c r="N52" s="5"/>
      <c r="O52" s="5"/>
      <c r="P52" s="5"/>
    </row>
    <row r="53" spans="1:16" ht="31.5" customHeight="1" x14ac:dyDescent="0.2">
      <c r="A53" s="224" t="s">
        <v>2117</v>
      </c>
      <c r="B53" s="413" t="s">
        <v>2118</v>
      </c>
      <c r="C53" s="414"/>
      <c r="D53" s="5"/>
      <c r="E53" s="5"/>
      <c r="F53" s="5"/>
      <c r="G53" s="5"/>
      <c r="H53" s="5"/>
      <c r="I53" s="5"/>
      <c r="J53" s="5"/>
      <c r="K53" s="5"/>
      <c r="L53" s="5"/>
      <c r="M53" s="5"/>
      <c r="N53" s="5"/>
      <c r="O53" s="5"/>
      <c r="P53" s="5"/>
    </row>
    <row r="54" spans="1:16" ht="31.5" customHeight="1" x14ac:dyDescent="0.2">
      <c r="A54" s="224" t="s">
        <v>2119</v>
      </c>
      <c r="B54" s="413" t="s">
        <v>2120</v>
      </c>
      <c r="C54" s="414"/>
      <c r="D54" s="5"/>
      <c r="E54" s="5"/>
      <c r="F54" s="5"/>
      <c r="G54" s="5"/>
      <c r="H54" s="5"/>
      <c r="I54" s="5"/>
      <c r="J54" s="5"/>
      <c r="K54" s="5"/>
      <c r="L54" s="5"/>
      <c r="M54" s="5"/>
      <c r="N54" s="5"/>
      <c r="O54" s="5"/>
      <c r="P54" s="5"/>
    </row>
    <row r="55" spans="1:16" ht="54.6" customHeight="1" x14ac:dyDescent="0.2">
      <c r="A55" s="224" t="s">
        <v>2121</v>
      </c>
      <c r="B55" s="413" t="s">
        <v>2122</v>
      </c>
      <c r="C55" s="414"/>
      <c r="D55" s="5"/>
      <c r="E55" s="5"/>
      <c r="F55" s="5"/>
      <c r="G55" s="5"/>
      <c r="H55" s="5"/>
      <c r="I55" s="5"/>
      <c r="J55" s="5"/>
      <c r="K55" s="5"/>
      <c r="L55" s="5"/>
      <c r="M55" s="5"/>
      <c r="N55" s="5"/>
      <c r="O55" s="5"/>
      <c r="P55" s="5"/>
    </row>
    <row r="56" spans="1:16" ht="54.6" customHeight="1" x14ac:dyDescent="0.2">
      <c r="A56" s="224" t="s">
        <v>2123</v>
      </c>
      <c r="B56" s="413" t="s">
        <v>2124</v>
      </c>
      <c r="C56" s="414"/>
      <c r="D56" s="5"/>
      <c r="E56" s="5"/>
      <c r="F56" s="5"/>
      <c r="G56" s="5"/>
      <c r="H56" s="5"/>
      <c r="I56" s="5"/>
      <c r="J56" s="5"/>
      <c r="K56" s="5"/>
      <c r="L56" s="5"/>
      <c r="M56" s="5"/>
      <c r="N56" s="5"/>
      <c r="O56" s="5"/>
      <c r="P56" s="5"/>
    </row>
    <row r="57" spans="1:16" ht="54" customHeight="1" x14ac:dyDescent="0.2">
      <c r="A57" s="224" t="s">
        <v>2125</v>
      </c>
      <c r="B57" s="413" t="s">
        <v>2126</v>
      </c>
      <c r="C57" s="414"/>
      <c r="D57" s="5"/>
      <c r="E57" s="5"/>
      <c r="F57" s="5"/>
      <c r="G57" s="5"/>
      <c r="H57" s="5"/>
      <c r="I57" s="5"/>
      <c r="J57" s="5"/>
      <c r="K57" s="5"/>
      <c r="L57" s="5"/>
      <c r="M57" s="5"/>
      <c r="N57" s="5"/>
      <c r="O57" s="5"/>
      <c r="P57" s="5"/>
    </row>
    <row r="58" spans="1:16" ht="31.15" customHeight="1" x14ac:dyDescent="0.2">
      <c r="A58" s="270" t="s">
        <v>2127</v>
      </c>
      <c r="B58" s="404" t="s">
        <v>2128</v>
      </c>
      <c r="C58" s="405"/>
      <c r="D58" s="5"/>
      <c r="E58" s="5"/>
      <c r="F58" s="5"/>
      <c r="G58" s="5"/>
      <c r="H58" s="5"/>
      <c r="I58" s="5"/>
      <c r="J58" s="5"/>
      <c r="K58" s="5"/>
      <c r="L58" s="5"/>
      <c r="M58" s="5"/>
      <c r="N58" s="5"/>
      <c r="O58" s="5"/>
      <c r="P58" s="5"/>
    </row>
    <row r="59" spans="1:16" ht="46.5" customHeight="1" x14ac:dyDescent="0.2">
      <c r="A59" s="302" t="s">
        <v>2129</v>
      </c>
      <c r="B59" s="419" t="s">
        <v>2130</v>
      </c>
      <c r="C59" s="420"/>
      <c r="D59" s="298"/>
      <c r="E59" s="5"/>
      <c r="F59" s="5"/>
      <c r="G59" s="5"/>
      <c r="H59" s="5"/>
      <c r="I59" s="5"/>
      <c r="J59" s="5"/>
      <c r="K59" s="5"/>
      <c r="L59" s="5"/>
      <c r="M59" s="5"/>
      <c r="N59" s="5"/>
      <c r="O59" s="5"/>
      <c r="P59" s="5"/>
    </row>
    <row r="60" spans="1:16" ht="39" customHeight="1" x14ac:dyDescent="0.2">
      <c r="A60" s="329" t="s">
        <v>2131</v>
      </c>
      <c r="B60" s="419" t="s">
        <v>2132</v>
      </c>
      <c r="C60" s="420"/>
      <c r="D60" s="328"/>
      <c r="E60" s="327"/>
      <c r="F60" s="327"/>
      <c r="G60" s="327"/>
      <c r="H60" s="327"/>
      <c r="I60" s="327"/>
      <c r="J60" s="327"/>
      <c r="K60" s="327"/>
      <c r="L60" s="327"/>
      <c r="M60" s="327"/>
      <c r="N60" s="327"/>
      <c r="O60" s="327"/>
      <c r="P60" s="327"/>
    </row>
    <row r="61" spans="1:16" ht="39" customHeight="1" x14ac:dyDescent="0.2">
      <c r="A61" s="329" t="s">
        <v>2133</v>
      </c>
      <c r="B61" s="419" t="s">
        <v>2134</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1970</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2" t="s">
        <v>1972</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29935</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40" t="s">
        <v>1976</v>
      </c>
      <c r="F7" s="374" t="s">
        <v>1977</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40"/>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1981</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1983</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1984</v>
      </c>
      <c r="G12" s="365"/>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40"/>
      <c r="F13" s="337" t="s">
        <v>1988</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1977</v>
      </c>
      <c r="B17" s="344" t="str">
        <f>'PR-RAS'!B6</f>
        <v>PRIHODI POSLOVANJA (šifre 61+62+63+64+65+66+67+68)</v>
      </c>
      <c r="C17" s="345"/>
      <c r="D17" s="345"/>
      <c r="E17" s="345"/>
      <c r="F17" s="346"/>
      <c r="G17" s="28" t="str">
        <f>'PR-RAS'!C6</f>
        <v>6</v>
      </c>
      <c r="H17" s="275">
        <f>'PR-RAS'!D6</f>
        <v>501721.31</v>
      </c>
      <c r="I17" s="275">
        <f>'PR-RAS'!E6</f>
        <v>936276.99</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536241.72000000009</v>
      </c>
      <c r="I18" s="275">
        <f>'PR-RAS'!E152</f>
        <v>610993.05999999994</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2138021.1900000004</v>
      </c>
      <c r="I20" s="275">
        <f>'PR-RAS'!E650</f>
        <v>2095156.98</v>
      </c>
      <c r="J20" s="5"/>
      <c r="K20" s="5"/>
      <c r="L20" s="5"/>
      <c r="M20" s="5"/>
      <c r="N20" s="5"/>
      <c r="O20" s="5"/>
      <c r="P20" s="5"/>
      <c r="Q20" s="5"/>
      <c r="R20" s="5"/>
      <c r="S20" s="5"/>
      <c r="T20" s="5"/>
      <c r="U20" s="5"/>
      <c r="V20" s="5"/>
      <c r="W20" s="5"/>
    </row>
    <row r="21" spans="1:23" ht="29.25" customHeight="1" x14ac:dyDescent="0.2">
      <c r="A21" s="200" t="s">
        <v>1989</v>
      </c>
      <c r="B21" s="341" t="s">
        <v>8</v>
      </c>
      <c r="C21" s="342"/>
      <c r="D21" s="342"/>
      <c r="E21" s="342"/>
      <c r="F21" s="343"/>
      <c r="G21" s="201" t="s">
        <v>9</v>
      </c>
      <c r="H21" s="265" t="s">
        <v>1990</v>
      </c>
      <c r="I21" s="266" t="s">
        <v>1991</v>
      </c>
      <c r="J21" s="5"/>
      <c r="K21" s="5"/>
      <c r="L21" s="5"/>
      <c r="M21" s="5"/>
      <c r="N21" s="5"/>
      <c r="O21" s="5"/>
      <c r="P21" s="5"/>
      <c r="Q21" s="5"/>
      <c r="R21" s="5"/>
      <c r="S21" s="5"/>
      <c r="T21" s="5"/>
      <c r="U21" s="5"/>
      <c r="V21" s="5"/>
      <c r="W21" s="5"/>
    </row>
    <row r="22" spans="1:23" ht="12.75" customHeight="1" x14ac:dyDescent="0.2">
      <c r="A22" s="361" t="s">
        <v>1980</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1992</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41" t="s">
        <v>8</v>
      </c>
      <c r="C32" s="342"/>
      <c r="D32" s="342"/>
      <c r="E32" s="342"/>
      <c r="F32" s="343"/>
      <c r="G32" s="201" t="s">
        <v>9</v>
      </c>
      <c r="H32" s="265" t="s">
        <v>1993</v>
      </c>
      <c r="I32" s="266" t="s">
        <v>1994</v>
      </c>
      <c r="J32" s="5"/>
      <c r="K32" s="5"/>
      <c r="L32" s="5"/>
      <c r="M32" s="5"/>
      <c r="N32" s="5"/>
      <c r="O32" s="5"/>
      <c r="P32" s="5"/>
      <c r="Q32" s="5"/>
      <c r="R32" s="5"/>
      <c r="S32" s="5"/>
      <c r="T32" s="5"/>
      <c r="U32" s="5"/>
      <c r="V32" s="5"/>
      <c r="W32" s="5"/>
    </row>
    <row r="33" spans="1:23" ht="12.75" customHeight="1" x14ac:dyDescent="0.2">
      <c r="A33" s="361" t="s">
        <v>1982</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41" t="s">
        <v>8</v>
      </c>
      <c r="C37" s="342"/>
      <c r="D37" s="342"/>
      <c r="E37" s="342"/>
      <c r="F37" s="343"/>
      <c r="G37" s="201" t="s">
        <v>9</v>
      </c>
      <c r="H37" s="265" t="s">
        <v>1990</v>
      </c>
      <c r="I37" s="266" t="s">
        <v>1951</v>
      </c>
      <c r="J37" s="5"/>
      <c r="K37" s="5"/>
      <c r="L37" s="5"/>
      <c r="M37" s="5"/>
      <c r="N37" s="5"/>
      <c r="O37" s="5"/>
      <c r="P37" s="5"/>
      <c r="Q37" s="5"/>
      <c r="R37" s="5"/>
      <c r="S37" s="5"/>
      <c r="T37" s="5"/>
      <c r="U37" s="5"/>
      <c r="V37" s="5"/>
      <c r="W37" s="5"/>
    </row>
    <row r="38" spans="1:23" ht="12.75" customHeight="1" x14ac:dyDescent="0.2">
      <c r="A38" s="361" t="s">
        <v>1983</v>
      </c>
      <c r="B38" s="344" t="str">
        <f>OBVEZE!B5</f>
        <v>Stanje obveza 1. siječnja (=stanju obveza iz Izvještaja o obvezama na 31. prosinca prethodne godine)</v>
      </c>
      <c r="C38" s="345"/>
      <c r="D38" s="345"/>
      <c r="E38" s="345"/>
      <c r="F38" s="346"/>
      <c r="G38" s="126" t="str">
        <f>OBVEZE!C5</f>
        <v>V001</v>
      </c>
      <c r="H38" s="275">
        <f>OBVEZE!D5</f>
        <v>2768477.78</v>
      </c>
      <c r="I38" s="275" t="s">
        <v>1995</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1995</v>
      </c>
      <c r="I39" s="275">
        <f>OBVEZE!D44</f>
        <v>2735147.3</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1995</v>
      </c>
      <c r="I40" s="275">
        <f>OBVEZE!D45</f>
        <v>2645812.1</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1995</v>
      </c>
      <c r="I41" s="276">
        <f>OBVEZE!D104</f>
        <v>89335.2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1996</v>
      </c>
      <c r="F44" s="356"/>
      <c r="G44" s="229"/>
      <c r="H44" s="357" t="s">
        <v>1997</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244" zoomScaleNormal="100" workbookViewId="0">
      <selection activeCell="D137" sqref="D13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501721.31</v>
      </c>
      <c r="E6" s="60">
        <f>E7+E43+E49+E82+E106+E125+E134+E140</f>
        <v>936276.99</v>
      </c>
      <c r="F6" s="45">
        <f t="shared" ref="F6:F132" si="0">IF(D6&lt;&gt;0,IF(E6/D6&gt;=100,"&gt;&gt;100",E6/D6*100),"-")</f>
        <v>186.61296048995806</v>
      </c>
    </row>
    <row r="7" spans="1:24" ht="12.75" customHeight="1" x14ac:dyDescent="0.2">
      <c r="A7" s="63">
        <v>61</v>
      </c>
      <c r="B7" s="220" t="s">
        <v>17</v>
      </c>
      <c r="C7" s="247" t="s">
        <v>18</v>
      </c>
      <c r="D7" s="60">
        <f>D8+D17+D23+D29+D36+D39</f>
        <v>119126.29</v>
      </c>
      <c r="E7" s="60">
        <f>E8+E17+E23+E29+E36+E39</f>
        <v>129039.82</v>
      </c>
      <c r="F7" s="45">
        <f t="shared" si="0"/>
        <v>108.32186581148461</v>
      </c>
    </row>
    <row r="8" spans="1:24" ht="12.75" customHeight="1" x14ac:dyDescent="0.2">
      <c r="A8" s="63">
        <v>611</v>
      </c>
      <c r="B8" s="220" t="s">
        <v>19</v>
      </c>
      <c r="C8" s="247" t="s">
        <v>20</v>
      </c>
      <c r="D8" s="60">
        <f>SUM(D9:D14)-D15-D16</f>
        <v>105429.48</v>
      </c>
      <c r="E8" s="60">
        <f>SUM(E9:E14)-E15-E16</f>
        <v>123461.74</v>
      </c>
      <c r="F8" s="45">
        <f t="shared" si="0"/>
        <v>117.1036222506267</v>
      </c>
    </row>
    <row r="9" spans="1:24" ht="12.75" customHeight="1" x14ac:dyDescent="0.2">
      <c r="A9" s="63">
        <v>6111</v>
      </c>
      <c r="B9" s="65" t="s">
        <v>21</v>
      </c>
      <c r="C9" s="247" t="s">
        <v>22</v>
      </c>
      <c r="D9" s="194">
        <v>105429.48</v>
      </c>
      <c r="E9" s="194">
        <v>123461.74</v>
      </c>
      <c r="F9" s="45">
        <f t="shared" si="0"/>
        <v>117.1036222506267</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12260.65</v>
      </c>
      <c r="E23" s="60">
        <f t="shared" si="2"/>
        <v>4815.4799999999996</v>
      </c>
      <c r="F23" s="45">
        <f t="shared" si="0"/>
        <v>39.275894834286923</v>
      </c>
    </row>
    <row r="24" spans="1:6" ht="12.75" customHeight="1" x14ac:dyDescent="0.2">
      <c r="A24" s="63">
        <v>6131</v>
      </c>
      <c r="B24" s="65" t="s">
        <v>51</v>
      </c>
      <c r="C24" s="247" t="s">
        <v>52</v>
      </c>
      <c r="D24" s="194">
        <v>0</v>
      </c>
      <c r="E24" s="194">
        <v>2018.13</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12260.65</v>
      </c>
      <c r="E27" s="194">
        <v>2797.35</v>
      </c>
      <c r="F27" s="45">
        <f t="shared" si="0"/>
        <v>22.815674536015624</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1436.16</v>
      </c>
      <c r="E29" s="60">
        <f>SUM(E30:E35)</f>
        <v>762.6</v>
      </c>
      <c r="F29" s="45">
        <f t="shared" si="0"/>
        <v>53.099933155080215</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1436.16</v>
      </c>
      <c r="E31" s="194">
        <v>762.6</v>
      </c>
      <c r="F31" s="45">
        <f t="shared" si="0"/>
        <v>53.099933155080215</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318583.32</v>
      </c>
      <c r="E49" s="60">
        <f>E50+E53+E58+E61+E64+E68+E71+E74+E77</f>
        <v>744870.2</v>
      </c>
      <c r="F49" s="45">
        <f t="shared" si="0"/>
        <v>233.8070304496795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240418.32</v>
      </c>
      <c r="E58" s="60">
        <f t="shared" si="9"/>
        <v>634005.07999999996</v>
      </c>
      <c r="F58" s="45">
        <f t="shared" si="0"/>
        <v>263.70913830526723</v>
      </c>
    </row>
    <row r="59" spans="1:6" ht="24" x14ac:dyDescent="0.2">
      <c r="A59" s="63">
        <v>6331</v>
      </c>
      <c r="B59" s="65" t="s">
        <v>121</v>
      </c>
      <c r="C59" s="247" t="s">
        <v>122</v>
      </c>
      <c r="D59" s="194">
        <v>227418.32</v>
      </c>
      <c r="E59" s="194">
        <v>211005.08</v>
      </c>
      <c r="F59" s="45">
        <f t="shared" si="0"/>
        <v>92.782797797468547</v>
      </c>
    </row>
    <row r="60" spans="1:6" ht="24" x14ac:dyDescent="0.2">
      <c r="A60" s="63">
        <v>6332</v>
      </c>
      <c r="B60" s="65" t="s">
        <v>123</v>
      </c>
      <c r="C60" s="247" t="s">
        <v>124</v>
      </c>
      <c r="D60" s="194">
        <v>13000</v>
      </c>
      <c r="E60" s="194">
        <v>423000</v>
      </c>
      <c r="F60" s="45">
        <f t="shared" si="0"/>
        <v>3253.8461538461538</v>
      </c>
    </row>
    <row r="61" spans="1:6" ht="12.75" customHeight="1" x14ac:dyDescent="0.2">
      <c r="A61" s="63">
        <v>634</v>
      </c>
      <c r="B61" s="65" t="s">
        <v>125</v>
      </c>
      <c r="C61" s="247" t="s">
        <v>126</v>
      </c>
      <c r="D61" s="60">
        <f t="shared" ref="D61:E61" si="10">SUM(D62:D63)</f>
        <v>0</v>
      </c>
      <c r="E61" s="60">
        <f t="shared" si="10"/>
        <v>25000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25000</v>
      </c>
      <c r="F63" s="45" t="str">
        <f t="shared" si="0"/>
        <v>-</v>
      </c>
    </row>
    <row r="64" spans="1:6" ht="24" x14ac:dyDescent="0.2">
      <c r="A64" s="63">
        <v>635</v>
      </c>
      <c r="B64" s="65" t="s">
        <v>131</v>
      </c>
      <c r="C64" s="247" t="s">
        <v>132</v>
      </c>
      <c r="D64" s="60">
        <f>SUM(D65:D67)</f>
        <v>74899.08</v>
      </c>
      <c r="E64" s="60">
        <f>SUM(E65:E67)</f>
        <v>73149.119999999995</v>
      </c>
      <c r="F64" s="45">
        <f t="shared" si="0"/>
        <v>97.663576108010929</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74899.08</v>
      </c>
      <c r="E67" s="192">
        <v>73149.119999999995</v>
      </c>
      <c r="F67" s="71">
        <f t="shared" si="0"/>
        <v>97.663576108010929</v>
      </c>
    </row>
    <row r="68" spans="1:6" ht="24" x14ac:dyDescent="0.2">
      <c r="A68" s="63" t="s">
        <v>139</v>
      </c>
      <c r="B68" s="183" t="s">
        <v>140</v>
      </c>
      <c r="C68" s="247" t="s">
        <v>139</v>
      </c>
      <c r="D68" s="60">
        <f t="shared" ref="D68:E68" si="11">SUM(D69:D70)</f>
        <v>3265.92</v>
      </c>
      <c r="E68" s="60">
        <f t="shared" si="11"/>
        <v>12716</v>
      </c>
      <c r="F68" s="45">
        <f t="shared" si="0"/>
        <v>389.35430139133842</v>
      </c>
    </row>
    <row r="69" spans="1:6" ht="12.75" customHeight="1" x14ac:dyDescent="0.2">
      <c r="A69" s="63" t="s">
        <v>141</v>
      </c>
      <c r="B69" s="64" t="s">
        <v>142</v>
      </c>
      <c r="C69" s="247" t="s">
        <v>141</v>
      </c>
      <c r="D69" s="194">
        <v>3265.92</v>
      </c>
      <c r="E69" s="194">
        <v>12716</v>
      </c>
      <c r="F69" s="45">
        <f t="shared" si="0"/>
        <v>389.35430139133842</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4770.7000000000007</v>
      </c>
      <c r="E82" s="60">
        <f t="shared" si="15"/>
        <v>8237.39</v>
      </c>
      <c r="F82" s="45">
        <f t="shared" si="0"/>
        <v>172.6662753893558</v>
      </c>
    </row>
    <row r="83" spans="1:6" ht="12.75" customHeight="1" x14ac:dyDescent="0.2">
      <c r="A83" s="63">
        <v>641</v>
      </c>
      <c r="B83" s="64" t="s">
        <v>169</v>
      </c>
      <c r="C83" s="247" t="s">
        <v>170</v>
      </c>
      <c r="D83" s="60">
        <f t="shared" ref="D83:E83" si="16">SUM(D84:D90)</f>
        <v>3.17</v>
      </c>
      <c r="E83" s="60">
        <f t="shared" si="16"/>
        <v>3.98</v>
      </c>
      <c r="F83" s="45">
        <f t="shared" si="0"/>
        <v>125.55205047318611</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3.17</v>
      </c>
      <c r="E85" s="194">
        <v>3.98</v>
      </c>
      <c r="F85" s="45">
        <f t="shared" si="0"/>
        <v>125.55205047318611</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4767.5300000000007</v>
      </c>
      <c r="E91" s="60">
        <f t="shared" si="17"/>
        <v>8233.41</v>
      </c>
      <c r="F91" s="45">
        <f t="shared" si="0"/>
        <v>172.69760232237655</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4714.22</v>
      </c>
      <c r="E93" s="194">
        <v>8152.1</v>
      </c>
      <c r="F93" s="45">
        <f t="shared" si="0"/>
        <v>172.92574381339861</v>
      </c>
    </row>
    <row r="94" spans="1:6" ht="12.75" customHeight="1" x14ac:dyDescent="0.2">
      <c r="A94" s="63">
        <v>6423</v>
      </c>
      <c r="B94" s="64" t="s">
        <v>191</v>
      </c>
      <c r="C94" s="247" t="s">
        <v>192</v>
      </c>
      <c r="D94" s="194">
        <v>10.02</v>
      </c>
      <c r="E94" s="194">
        <v>4.87</v>
      </c>
      <c r="F94" s="45">
        <f t="shared" si="0"/>
        <v>48.602794411177648</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43.29</v>
      </c>
      <c r="E97" s="194">
        <v>76.44</v>
      </c>
      <c r="F97" s="45">
        <f t="shared" si="0"/>
        <v>176.57657657657657</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44987.67</v>
      </c>
      <c r="E106" s="336">
        <f>E107+E112+E120+E124</f>
        <v>53493.39</v>
      </c>
      <c r="F106" s="71">
        <f t="shared" si="0"/>
        <v>118.90678045784546</v>
      </c>
    </row>
    <row r="107" spans="1:6" ht="12.75" customHeight="1" x14ac:dyDescent="0.2">
      <c r="A107" s="63">
        <v>651</v>
      </c>
      <c r="B107" s="64" t="s">
        <v>217</v>
      </c>
      <c r="C107" s="247" t="s">
        <v>218</v>
      </c>
      <c r="D107" s="60">
        <f t="shared" ref="D107:E107" si="19">SUM(D108:D111)</f>
        <v>12172.5</v>
      </c>
      <c r="E107" s="60">
        <f t="shared" si="19"/>
        <v>12130.86</v>
      </c>
      <c r="F107" s="45">
        <f t="shared" si="0"/>
        <v>99.657917436845352</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12172.5</v>
      </c>
      <c r="E111" s="194">
        <v>12130.86</v>
      </c>
      <c r="F111" s="45">
        <f t="shared" si="0"/>
        <v>99.657917436845352</v>
      </c>
    </row>
    <row r="112" spans="1:6" ht="12.75" customHeight="1" x14ac:dyDescent="0.2">
      <c r="A112" s="63">
        <v>652</v>
      </c>
      <c r="B112" s="64" t="s">
        <v>227</v>
      </c>
      <c r="C112" s="247" t="s">
        <v>228</v>
      </c>
      <c r="D112" s="60">
        <f t="shared" ref="D112:E112" si="20">SUM(D113:D119)</f>
        <v>22387.3</v>
      </c>
      <c r="E112" s="60">
        <f t="shared" si="20"/>
        <v>22844.58</v>
      </c>
      <c r="F112" s="45">
        <f t="shared" si="0"/>
        <v>102.04258664510684</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22387.3</v>
      </c>
      <c r="E117" s="194">
        <v>22844.58</v>
      </c>
      <c r="F117" s="45">
        <f t="shared" si="0"/>
        <v>102.04258664510684</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10427.869999999999</v>
      </c>
      <c r="E120" s="60">
        <f t="shared" si="21"/>
        <v>18517.949999999997</v>
      </c>
      <c r="F120" s="45">
        <f t="shared" si="0"/>
        <v>177.58132773039938</v>
      </c>
    </row>
    <row r="121" spans="1:6" ht="12.75" customHeight="1" x14ac:dyDescent="0.2">
      <c r="A121" s="63">
        <v>6531</v>
      </c>
      <c r="B121" s="64" t="s">
        <v>245</v>
      </c>
      <c r="C121" s="247" t="s">
        <v>246</v>
      </c>
      <c r="D121" s="194">
        <v>386.74</v>
      </c>
      <c r="E121" s="194">
        <v>1866.44</v>
      </c>
      <c r="F121" s="45">
        <f t="shared" si="0"/>
        <v>482.60847080726069</v>
      </c>
    </row>
    <row r="122" spans="1:6" ht="12.75" customHeight="1" x14ac:dyDescent="0.2">
      <c r="A122" s="63">
        <v>6532</v>
      </c>
      <c r="B122" s="64" t="s">
        <v>247</v>
      </c>
      <c r="C122" s="247" t="s">
        <v>248</v>
      </c>
      <c r="D122" s="194">
        <v>10041.129999999999</v>
      </c>
      <c r="E122" s="194">
        <v>16651.509999999998</v>
      </c>
      <c r="F122" s="45">
        <f t="shared" si="0"/>
        <v>165.83302875273998</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14253.33</v>
      </c>
      <c r="E140" s="60">
        <f t="shared" si="28"/>
        <v>636.19000000000005</v>
      </c>
      <c r="F140" s="45">
        <f t="shared" si="26"/>
        <v>4.463448190703506</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14253.33</v>
      </c>
      <c r="E151" s="194">
        <v>636.19000000000005</v>
      </c>
      <c r="F151" s="45">
        <f t="shared" si="26"/>
        <v>4.463448190703506</v>
      </c>
    </row>
    <row r="152" spans="1:6" ht="12.75" customHeight="1" x14ac:dyDescent="0.2">
      <c r="A152" s="63">
        <v>3</v>
      </c>
      <c r="B152" s="64" t="s">
        <v>307</v>
      </c>
      <c r="C152" s="247" t="s">
        <v>13</v>
      </c>
      <c r="D152" s="60">
        <f>D153+D164+D202+D221+D230+D262+D273</f>
        <v>536241.72000000009</v>
      </c>
      <c r="E152" s="60">
        <f>E153+E164+E202+E221+E230+E262+E273</f>
        <v>610993.05999999994</v>
      </c>
      <c r="F152" s="45">
        <f t="shared" si="26"/>
        <v>113.93985906206623</v>
      </c>
    </row>
    <row r="153" spans="1:6" ht="12.75" customHeight="1" x14ac:dyDescent="0.2">
      <c r="A153" s="63">
        <v>31</v>
      </c>
      <c r="B153" s="64" t="s">
        <v>308</v>
      </c>
      <c r="C153" s="247" t="s">
        <v>309</v>
      </c>
      <c r="D153" s="60">
        <f t="shared" ref="D153:E153" si="30">D154+D159+D160</f>
        <v>281975.42</v>
      </c>
      <c r="E153" s="60">
        <f t="shared" si="30"/>
        <v>300828.25</v>
      </c>
      <c r="F153" s="45">
        <f t="shared" si="26"/>
        <v>106.68598348040408</v>
      </c>
    </row>
    <row r="154" spans="1:6" ht="12.75" customHeight="1" x14ac:dyDescent="0.2">
      <c r="A154" s="63">
        <v>311</v>
      </c>
      <c r="B154" s="64" t="s">
        <v>310</v>
      </c>
      <c r="C154" s="247" t="s">
        <v>311</v>
      </c>
      <c r="D154" s="60">
        <f t="shared" ref="D154:E154" si="31">SUM(D155:D158)</f>
        <v>236716.3</v>
      </c>
      <c r="E154" s="60">
        <f t="shared" si="31"/>
        <v>249651.64</v>
      </c>
      <c r="F154" s="45">
        <f t="shared" si="26"/>
        <v>105.46449061598209</v>
      </c>
    </row>
    <row r="155" spans="1:6" ht="12.75" customHeight="1" x14ac:dyDescent="0.2">
      <c r="A155" s="63">
        <v>3111</v>
      </c>
      <c r="B155" s="64" t="s">
        <v>312</v>
      </c>
      <c r="C155" s="247" t="s">
        <v>313</v>
      </c>
      <c r="D155" s="194">
        <v>236716.3</v>
      </c>
      <c r="E155" s="194">
        <v>249651.64</v>
      </c>
      <c r="F155" s="45">
        <f t="shared" si="26"/>
        <v>105.46449061598209</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6201</v>
      </c>
      <c r="E159" s="194">
        <v>9978</v>
      </c>
      <c r="F159" s="45">
        <f t="shared" si="26"/>
        <v>160.90953072085148</v>
      </c>
    </row>
    <row r="160" spans="1:6" ht="12.75" customHeight="1" x14ac:dyDescent="0.2">
      <c r="A160" s="63">
        <v>313</v>
      </c>
      <c r="B160" s="65" t="s">
        <v>322</v>
      </c>
      <c r="C160" s="247" t="s">
        <v>323</v>
      </c>
      <c r="D160" s="60">
        <f t="shared" ref="D160:E160" si="32">SUM(D161:D163)</f>
        <v>39058.120000000003</v>
      </c>
      <c r="E160" s="60">
        <f t="shared" si="32"/>
        <v>41198.61</v>
      </c>
      <c r="F160" s="45">
        <f t="shared" si="26"/>
        <v>105.48026889159028</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39058.120000000003</v>
      </c>
      <c r="E162" s="194">
        <v>41198.61</v>
      </c>
      <c r="F162" s="45">
        <f t="shared" si="26"/>
        <v>105.48026889159028</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199437.65000000002</v>
      </c>
      <c r="E164" s="60">
        <f>E165+E170+E178+E188+E189+E194</f>
        <v>264269.95</v>
      </c>
      <c r="F164" s="45">
        <f t="shared" si="26"/>
        <v>132.50755311246397</v>
      </c>
    </row>
    <row r="165" spans="1:6" ht="12.75" customHeight="1" x14ac:dyDescent="0.2">
      <c r="A165" s="63">
        <v>321</v>
      </c>
      <c r="B165" s="64" t="s">
        <v>332</v>
      </c>
      <c r="C165" s="247" t="s">
        <v>333</v>
      </c>
      <c r="D165" s="60">
        <f t="shared" ref="D165:E165" si="33">SUM(D166:D169)</f>
        <v>10202.68</v>
      </c>
      <c r="E165" s="60">
        <f t="shared" si="33"/>
        <v>8635.34</v>
      </c>
      <c r="F165" s="45">
        <f t="shared" si="26"/>
        <v>84.637957869893015</v>
      </c>
    </row>
    <row r="166" spans="1:6" ht="12.75" customHeight="1" x14ac:dyDescent="0.2">
      <c r="A166" s="63">
        <v>3211</v>
      </c>
      <c r="B166" s="64" t="s">
        <v>334</v>
      </c>
      <c r="C166" s="247" t="s">
        <v>335</v>
      </c>
      <c r="D166" s="194">
        <v>1476.6</v>
      </c>
      <c r="E166" s="194">
        <v>503.44</v>
      </c>
      <c r="F166" s="45">
        <f t="shared" si="26"/>
        <v>34.094541514289581</v>
      </c>
    </row>
    <row r="167" spans="1:6" ht="12.75" customHeight="1" x14ac:dyDescent="0.2">
      <c r="A167" s="63">
        <v>3212</v>
      </c>
      <c r="B167" s="64" t="s">
        <v>336</v>
      </c>
      <c r="C167" s="247" t="s">
        <v>337</v>
      </c>
      <c r="D167" s="194">
        <v>8332.58</v>
      </c>
      <c r="E167" s="194">
        <v>7771.03</v>
      </c>
      <c r="F167" s="45">
        <f t="shared" si="26"/>
        <v>93.2607907754861</v>
      </c>
    </row>
    <row r="168" spans="1:6" ht="12.75" customHeight="1" x14ac:dyDescent="0.2">
      <c r="A168" s="63">
        <v>3213</v>
      </c>
      <c r="B168" s="64" t="s">
        <v>338</v>
      </c>
      <c r="C168" s="247" t="s">
        <v>339</v>
      </c>
      <c r="D168" s="194">
        <v>393.5</v>
      </c>
      <c r="E168" s="194">
        <v>360.87</v>
      </c>
      <c r="F168" s="45">
        <f t="shared" si="26"/>
        <v>91.707750952986018</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36536.36</v>
      </c>
      <c r="E170" s="60">
        <f t="shared" si="34"/>
        <v>39441.01</v>
      </c>
      <c r="F170" s="45">
        <f t="shared" si="26"/>
        <v>107.95002567305556</v>
      </c>
    </row>
    <row r="171" spans="1:6" ht="12.75" customHeight="1" x14ac:dyDescent="0.2">
      <c r="A171" s="63">
        <v>3221</v>
      </c>
      <c r="B171" s="64" t="s">
        <v>344</v>
      </c>
      <c r="C171" s="247" t="s">
        <v>345</v>
      </c>
      <c r="D171" s="194">
        <v>4304.6099999999997</v>
      </c>
      <c r="E171" s="194">
        <v>4513.24</v>
      </c>
      <c r="F171" s="45">
        <f t="shared" si="26"/>
        <v>104.84666439003767</v>
      </c>
    </row>
    <row r="172" spans="1:6" ht="12.75" customHeight="1" x14ac:dyDescent="0.2">
      <c r="A172" s="63">
        <v>3222</v>
      </c>
      <c r="B172" s="64" t="s">
        <v>346</v>
      </c>
      <c r="C172" s="247" t="s">
        <v>347</v>
      </c>
      <c r="D172" s="194">
        <v>16591.79</v>
      </c>
      <c r="E172" s="194">
        <v>16915.66</v>
      </c>
      <c r="F172" s="45">
        <f t="shared" si="26"/>
        <v>101.95198950806392</v>
      </c>
    </row>
    <row r="173" spans="1:6" ht="12.75" customHeight="1" x14ac:dyDescent="0.2">
      <c r="A173" s="63">
        <v>3223</v>
      </c>
      <c r="B173" s="65" t="s">
        <v>348</v>
      </c>
      <c r="C173" s="247" t="s">
        <v>349</v>
      </c>
      <c r="D173" s="194">
        <v>12830.86</v>
      </c>
      <c r="E173" s="194">
        <v>14071.5</v>
      </c>
      <c r="F173" s="45">
        <f t="shared" si="26"/>
        <v>109.66918819159433</v>
      </c>
    </row>
    <row r="174" spans="1:6" ht="12.75" customHeight="1" x14ac:dyDescent="0.2">
      <c r="A174" s="63">
        <v>3224</v>
      </c>
      <c r="B174" s="65" t="s">
        <v>350</v>
      </c>
      <c r="C174" s="247" t="s">
        <v>351</v>
      </c>
      <c r="D174" s="194">
        <v>1197.17</v>
      </c>
      <c r="E174" s="194">
        <v>771.9</v>
      </c>
      <c r="F174" s="45">
        <f t="shared" si="26"/>
        <v>64.47705839605068</v>
      </c>
    </row>
    <row r="175" spans="1:6" ht="12.75" customHeight="1" x14ac:dyDescent="0.2">
      <c r="A175" s="63">
        <v>3225</v>
      </c>
      <c r="B175" s="65" t="s">
        <v>352</v>
      </c>
      <c r="C175" s="247" t="s">
        <v>353</v>
      </c>
      <c r="D175" s="194">
        <v>721.93</v>
      </c>
      <c r="E175" s="194">
        <v>3168.71</v>
      </c>
      <c r="F175" s="45">
        <f t="shared" si="26"/>
        <v>438.92205615502888</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890</v>
      </c>
      <c r="E177" s="194">
        <v>0</v>
      </c>
      <c r="F177" s="45">
        <f t="shared" si="26"/>
        <v>0</v>
      </c>
    </row>
    <row r="178" spans="1:6" ht="12.75" customHeight="1" x14ac:dyDescent="0.2">
      <c r="A178" s="63">
        <v>323</v>
      </c>
      <c r="B178" s="65" t="s">
        <v>358</v>
      </c>
      <c r="C178" s="247" t="s">
        <v>359</v>
      </c>
      <c r="D178" s="60">
        <f t="shared" ref="D178:E178" si="35">SUM(D179:D187)</f>
        <v>128508.59000000003</v>
      </c>
      <c r="E178" s="60">
        <f t="shared" si="35"/>
        <v>198193.89</v>
      </c>
      <c r="F178" s="45">
        <f t="shared" si="26"/>
        <v>154.22618052225147</v>
      </c>
    </row>
    <row r="179" spans="1:6" ht="12.75" customHeight="1" x14ac:dyDescent="0.2">
      <c r="A179" s="63">
        <v>3231</v>
      </c>
      <c r="B179" s="65" t="s">
        <v>360</v>
      </c>
      <c r="C179" s="247" t="s">
        <v>361</v>
      </c>
      <c r="D179" s="194">
        <v>4492.1899999999996</v>
      </c>
      <c r="E179" s="194">
        <v>6290.97</v>
      </c>
      <c r="F179" s="45">
        <f t="shared" si="26"/>
        <v>140.0423846720642</v>
      </c>
    </row>
    <row r="180" spans="1:6" ht="12.75" customHeight="1" x14ac:dyDescent="0.2">
      <c r="A180" s="63">
        <v>3232</v>
      </c>
      <c r="B180" s="65" t="s">
        <v>362</v>
      </c>
      <c r="C180" s="247" t="s">
        <v>363</v>
      </c>
      <c r="D180" s="194">
        <v>32923.919999999998</v>
      </c>
      <c r="E180" s="194">
        <v>81938.539999999994</v>
      </c>
      <c r="F180" s="45">
        <f t="shared" si="26"/>
        <v>248.87236999725428</v>
      </c>
    </row>
    <row r="181" spans="1:6" ht="12.75" customHeight="1" x14ac:dyDescent="0.2">
      <c r="A181" s="63">
        <v>3233</v>
      </c>
      <c r="B181" s="65" t="s">
        <v>364</v>
      </c>
      <c r="C181" s="247" t="s">
        <v>365</v>
      </c>
      <c r="D181" s="194">
        <v>3132.5</v>
      </c>
      <c r="E181" s="194">
        <v>1294.5999999999999</v>
      </c>
      <c r="F181" s="45">
        <f t="shared" si="26"/>
        <v>41.328012769353549</v>
      </c>
    </row>
    <row r="182" spans="1:6" ht="12.75" customHeight="1" x14ac:dyDescent="0.2">
      <c r="A182" s="63">
        <v>3234</v>
      </c>
      <c r="B182" s="65" t="s">
        <v>366</v>
      </c>
      <c r="C182" s="247" t="s">
        <v>367</v>
      </c>
      <c r="D182" s="194">
        <v>3926.9</v>
      </c>
      <c r="E182" s="194">
        <v>4192.6400000000003</v>
      </c>
      <c r="F182" s="45">
        <f t="shared" si="26"/>
        <v>106.76717003234104</v>
      </c>
    </row>
    <row r="183" spans="1:6" ht="12.75" customHeight="1" x14ac:dyDescent="0.2">
      <c r="A183" s="63">
        <v>3235</v>
      </c>
      <c r="B183" s="64" t="s">
        <v>368</v>
      </c>
      <c r="C183" s="247" t="s">
        <v>369</v>
      </c>
      <c r="D183" s="194">
        <v>28869.25</v>
      </c>
      <c r="E183" s="194">
        <v>20975.07</v>
      </c>
      <c r="F183" s="45">
        <f t="shared" si="26"/>
        <v>72.655403240472126</v>
      </c>
    </row>
    <row r="184" spans="1:6" ht="12.75" customHeight="1" x14ac:dyDescent="0.2">
      <c r="A184" s="63">
        <v>3236</v>
      </c>
      <c r="B184" s="64" t="s">
        <v>370</v>
      </c>
      <c r="C184" s="247" t="s">
        <v>371</v>
      </c>
      <c r="D184" s="194">
        <v>1548.57</v>
      </c>
      <c r="E184" s="194">
        <v>1545.74</v>
      </c>
      <c r="F184" s="45">
        <f t="shared" si="26"/>
        <v>99.817250753921357</v>
      </c>
    </row>
    <row r="185" spans="1:6" ht="12.75" customHeight="1" x14ac:dyDescent="0.2">
      <c r="A185" s="63">
        <v>3237</v>
      </c>
      <c r="B185" s="64" t="s">
        <v>372</v>
      </c>
      <c r="C185" s="247" t="s">
        <v>373</v>
      </c>
      <c r="D185" s="194">
        <v>47114.95</v>
      </c>
      <c r="E185" s="194">
        <v>72193.66</v>
      </c>
      <c r="F185" s="45">
        <f t="shared" si="26"/>
        <v>153.2287734572572</v>
      </c>
    </row>
    <row r="186" spans="1:6" ht="12.75" customHeight="1" x14ac:dyDescent="0.2">
      <c r="A186" s="63">
        <v>3238</v>
      </c>
      <c r="B186" s="64" t="s">
        <v>374</v>
      </c>
      <c r="C186" s="247" t="s">
        <v>375</v>
      </c>
      <c r="D186" s="194">
        <v>5776.49</v>
      </c>
      <c r="E186" s="194">
        <v>6980.99</v>
      </c>
      <c r="F186" s="45">
        <f t="shared" si="26"/>
        <v>120.85176292177428</v>
      </c>
    </row>
    <row r="187" spans="1:6" ht="12.75" customHeight="1" x14ac:dyDescent="0.2">
      <c r="A187" s="63">
        <v>3239</v>
      </c>
      <c r="B187" s="64" t="s">
        <v>376</v>
      </c>
      <c r="C187" s="247" t="s">
        <v>377</v>
      </c>
      <c r="D187" s="194">
        <v>723.82</v>
      </c>
      <c r="E187" s="194">
        <v>2781.68</v>
      </c>
      <c r="F187" s="45">
        <f t="shared" si="26"/>
        <v>384.3054903152717</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24190.02</v>
      </c>
      <c r="E194" s="60">
        <f t="shared" si="36"/>
        <v>17999.71</v>
      </c>
      <c r="F194" s="45">
        <f t="shared" si="26"/>
        <v>74.409653237161436</v>
      </c>
    </row>
    <row r="195" spans="1:6" ht="12.75" customHeight="1" x14ac:dyDescent="0.2">
      <c r="A195" s="63">
        <v>3291</v>
      </c>
      <c r="B195" s="183" t="s">
        <v>392</v>
      </c>
      <c r="C195" s="247" t="s">
        <v>393</v>
      </c>
      <c r="D195" s="194">
        <v>19183.61</v>
      </c>
      <c r="E195" s="194">
        <v>11693.4</v>
      </c>
      <c r="F195" s="45">
        <f t="shared" si="26"/>
        <v>60.955159117600907</v>
      </c>
    </row>
    <row r="196" spans="1:6" ht="12.75" customHeight="1" x14ac:dyDescent="0.2">
      <c r="A196" s="63">
        <v>3292</v>
      </c>
      <c r="B196" s="64" t="s">
        <v>394</v>
      </c>
      <c r="C196" s="247" t="s">
        <v>395</v>
      </c>
      <c r="D196" s="194">
        <v>0</v>
      </c>
      <c r="E196" s="194">
        <v>0</v>
      </c>
      <c r="F196" s="45" t="str">
        <f t="shared" si="26"/>
        <v>-</v>
      </c>
    </row>
    <row r="197" spans="1:6" ht="12.75" customHeight="1" x14ac:dyDescent="0.2">
      <c r="A197" s="63">
        <v>3293</v>
      </c>
      <c r="B197" s="64" t="s">
        <v>396</v>
      </c>
      <c r="C197" s="247" t="s">
        <v>397</v>
      </c>
      <c r="D197" s="194">
        <v>1621.01</v>
      </c>
      <c r="E197" s="194">
        <v>4240.3100000000004</v>
      </c>
      <c r="F197" s="45">
        <f t="shared" si="26"/>
        <v>261.58444426622907</v>
      </c>
    </row>
    <row r="198" spans="1:6" ht="12.75" customHeight="1" x14ac:dyDescent="0.2">
      <c r="A198" s="63">
        <v>3294</v>
      </c>
      <c r="B198" s="64" t="s">
        <v>398</v>
      </c>
      <c r="C198" s="247" t="s">
        <v>399</v>
      </c>
      <c r="D198" s="194">
        <v>132.72</v>
      </c>
      <c r="E198" s="194">
        <v>132.72</v>
      </c>
      <c r="F198" s="45">
        <f t="shared" si="26"/>
        <v>100</v>
      </c>
    </row>
    <row r="199" spans="1:6" ht="12.75" customHeight="1" x14ac:dyDescent="0.2">
      <c r="A199" s="63">
        <v>3295</v>
      </c>
      <c r="B199" s="64" t="s">
        <v>400</v>
      </c>
      <c r="C199" s="247" t="s">
        <v>401</v>
      </c>
      <c r="D199" s="194">
        <v>276.22000000000003</v>
      </c>
      <c r="E199" s="194">
        <v>712.99</v>
      </c>
      <c r="F199" s="45">
        <f t="shared" si="26"/>
        <v>258.12395916298601</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2976.46</v>
      </c>
      <c r="E201" s="194">
        <v>1220.29</v>
      </c>
      <c r="F201" s="45">
        <f t="shared" si="26"/>
        <v>40.998031218292866</v>
      </c>
    </row>
    <row r="202" spans="1:6" ht="12.75" customHeight="1" x14ac:dyDescent="0.2">
      <c r="A202" s="63">
        <v>34</v>
      </c>
      <c r="B202" s="183" t="s">
        <v>406</v>
      </c>
      <c r="C202" s="247" t="s">
        <v>407</v>
      </c>
      <c r="D202" s="60">
        <f t="shared" ref="D202:E202" si="37">D203+D208+D216</f>
        <v>11268.09</v>
      </c>
      <c r="E202" s="60">
        <f t="shared" si="37"/>
        <v>14539.16</v>
      </c>
      <c r="F202" s="45">
        <f t="shared" si="26"/>
        <v>129.0294983444399</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11268.09</v>
      </c>
      <c r="E216" s="60">
        <f t="shared" si="40"/>
        <v>14539.16</v>
      </c>
      <c r="F216" s="45">
        <f t="shared" si="26"/>
        <v>129.0294983444399</v>
      </c>
    </row>
    <row r="217" spans="1:6" ht="12.75" customHeight="1" x14ac:dyDescent="0.2">
      <c r="A217" s="63">
        <v>3431</v>
      </c>
      <c r="B217" s="182" t="s">
        <v>436</v>
      </c>
      <c r="C217" s="247" t="s">
        <v>437</v>
      </c>
      <c r="D217" s="194">
        <v>1351.51</v>
      </c>
      <c r="E217" s="194">
        <v>1325.49</v>
      </c>
      <c r="F217" s="45">
        <f t="shared" si="26"/>
        <v>98.07474602481669</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9916.58</v>
      </c>
      <c r="E219" s="194">
        <v>13213.67</v>
      </c>
      <c r="F219" s="45">
        <f t="shared" si="26"/>
        <v>133.24825695955661</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1393.21</v>
      </c>
      <c r="E230" s="60">
        <f>E231+E234+E237+E242+E246+E250+E254+E257</f>
        <v>1539.36</v>
      </c>
      <c r="F230" s="45">
        <f t="shared" ref="F230:F245" si="44">IF(D230&lt;&gt;0,IF(E230/D230&gt;=100,"&gt;&gt;100",E230/D230*100),"-")</f>
        <v>110.49016300485928</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1393.21</v>
      </c>
      <c r="E246" s="60">
        <f t="shared" si="48"/>
        <v>1539.36</v>
      </c>
      <c r="F246" s="45">
        <f t="shared" ref="F246:F249" si="49">IF(D246&lt;&gt;0,IF(E246/D246&gt;=100,"&gt;&gt;100",E246/D246*100),"-")</f>
        <v>110.49016300485928</v>
      </c>
    </row>
    <row r="247" spans="1:6" ht="12.75" customHeight="1" x14ac:dyDescent="0.2">
      <c r="A247" s="63" t="s">
        <v>493</v>
      </c>
      <c r="B247" s="64" t="s">
        <v>494</v>
      </c>
      <c r="C247" s="247" t="s">
        <v>493</v>
      </c>
      <c r="D247" s="194">
        <v>1393.21</v>
      </c>
      <c r="E247" s="194">
        <v>1539.36</v>
      </c>
      <c r="F247" s="45">
        <f t="shared" si="49"/>
        <v>110.49016300485928</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40957.229999999996</v>
      </c>
      <c r="E262" s="60">
        <f t="shared" si="55"/>
        <v>28281.14</v>
      </c>
      <c r="F262" s="45">
        <f t="shared" ref="F262:F268" si="56">IF(D262&lt;&gt;0,IF(E262/D262&gt;=100,"&gt;&gt;100",E262/D262*100),"-")</f>
        <v>69.050421622751344</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40957.229999999996</v>
      </c>
      <c r="E269" s="60">
        <f t="shared" si="58"/>
        <v>28281.14</v>
      </c>
      <c r="F269" s="45">
        <f t="shared" ref="F269:F272" si="59">IF(D269&lt;&gt;0,IF(E269/D269&gt;=100,"&gt;&gt;100",E269/D269*100),"-")</f>
        <v>69.050421622751344</v>
      </c>
    </row>
    <row r="270" spans="1:6" ht="12.75" customHeight="1" x14ac:dyDescent="0.2">
      <c r="A270" s="63">
        <v>3721</v>
      </c>
      <c r="B270" s="65" t="s">
        <v>533</v>
      </c>
      <c r="C270" s="247" t="s">
        <v>534</v>
      </c>
      <c r="D270" s="194">
        <v>16840</v>
      </c>
      <c r="E270" s="194">
        <v>3733</v>
      </c>
      <c r="F270" s="45">
        <f t="shared" si="59"/>
        <v>22.167458432304038</v>
      </c>
    </row>
    <row r="271" spans="1:6" ht="12.75" customHeight="1" x14ac:dyDescent="0.2">
      <c r="A271" s="63">
        <v>3722</v>
      </c>
      <c r="B271" s="65" t="s">
        <v>535</v>
      </c>
      <c r="C271" s="247" t="s">
        <v>536</v>
      </c>
      <c r="D271" s="194">
        <v>24117.23</v>
      </c>
      <c r="E271" s="194">
        <v>24548.14</v>
      </c>
      <c r="F271" s="45">
        <f t="shared" si="59"/>
        <v>101.78673089737089</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1210.1199999999999</v>
      </c>
      <c r="E273" s="60">
        <f t="shared" si="60"/>
        <v>1535.2</v>
      </c>
      <c r="F273" s="45">
        <f t="shared" ref="F273:F277" si="61">IF(D273&lt;&gt;0,IF(E273/D273&gt;=100,"&gt;&gt;100",E273/D273*100),"-")</f>
        <v>126.86345155852314</v>
      </c>
    </row>
    <row r="274" spans="1:6" ht="12.75" customHeight="1" x14ac:dyDescent="0.2">
      <c r="A274" s="63">
        <v>381</v>
      </c>
      <c r="B274" s="64" t="s">
        <v>541</v>
      </c>
      <c r="C274" s="247" t="s">
        <v>542</v>
      </c>
      <c r="D274" s="60">
        <f t="shared" ref="D274:E274" si="62">SUM(D275:D277)</f>
        <v>1210.1199999999999</v>
      </c>
      <c r="E274" s="60">
        <f t="shared" si="62"/>
        <v>1535.2</v>
      </c>
      <c r="F274" s="45">
        <f t="shared" si="61"/>
        <v>126.86345155852314</v>
      </c>
    </row>
    <row r="275" spans="1:6" ht="12.75" customHeight="1" x14ac:dyDescent="0.2">
      <c r="A275" s="63">
        <v>3811</v>
      </c>
      <c r="B275" s="64" t="s">
        <v>543</v>
      </c>
      <c r="C275" s="247" t="s">
        <v>544</v>
      </c>
      <c r="D275" s="194">
        <v>1210.1199999999999</v>
      </c>
      <c r="E275" s="194">
        <v>1535.2</v>
      </c>
      <c r="F275" s="45">
        <f t="shared" si="61"/>
        <v>126.86345155852314</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536241.72000000009</v>
      </c>
      <c r="E299" s="60">
        <f>E152-E297+E298</f>
        <v>610993.05999999994</v>
      </c>
      <c r="F299" s="45">
        <f t="shared" si="68"/>
        <v>113.93985906206623</v>
      </c>
    </row>
    <row r="300" spans="1:6" ht="12.75" customHeight="1" x14ac:dyDescent="0.2">
      <c r="A300" s="63" t="s">
        <v>582</v>
      </c>
      <c r="B300" s="64" t="s">
        <v>593</v>
      </c>
      <c r="C300" s="247" t="s">
        <v>594</v>
      </c>
      <c r="D300" s="60">
        <f>IF(D6&gt;=D299,D6-D299,0)</f>
        <v>0</v>
      </c>
      <c r="E300" s="60">
        <f>IF(E6&gt;=E299,E6-E299,0)</f>
        <v>325283.93000000005</v>
      </c>
      <c r="F300" s="45" t="str">
        <f t="shared" si="68"/>
        <v>-</v>
      </c>
    </row>
    <row r="301" spans="1:6" ht="12.75" customHeight="1" x14ac:dyDescent="0.2">
      <c r="A301" s="63" t="s">
        <v>582</v>
      </c>
      <c r="B301" s="64" t="s">
        <v>595</v>
      </c>
      <c r="C301" s="247" t="s">
        <v>596</v>
      </c>
      <c r="D301" s="60">
        <f>IF(D299&gt;=D6,D299-D6,0)</f>
        <v>34520.410000000091</v>
      </c>
      <c r="E301" s="60">
        <f>IF(E299&gt;=E6,E299-E6,0)</f>
        <v>0</v>
      </c>
      <c r="F301" s="45">
        <f t="shared" si="68"/>
        <v>0</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1108646.95</v>
      </c>
      <c r="E303" s="194">
        <v>1434244.52</v>
      </c>
      <c r="F303" s="45">
        <f t="shared" si="68"/>
        <v>129.36891406231715</v>
      </c>
    </row>
    <row r="304" spans="1:6" ht="12.75" customHeight="1" x14ac:dyDescent="0.2">
      <c r="A304" s="63">
        <v>96</v>
      </c>
      <c r="B304" s="220" t="s">
        <v>601</v>
      </c>
      <c r="C304" s="247" t="s">
        <v>602</v>
      </c>
      <c r="D304" s="194">
        <v>139787.20000000001</v>
      </c>
      <c r="E304" s="194">
        <v>432001.04</v>
      </c>
      <c r="F304" s="45">
        <f t="shared" si="68"/>
        <v>309.04191513958358</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204045.64</v>
      </c>
      <c r="E308" s="60">
        <f t="shared" si="71"/>
        <v>19823.68</v>
      </c>
      <c r="F308" s="45">
        <f t="shared" ref="F308:F428" si="72">IF(D308&lt;&gt;0,IF(E308/D308&gt;=100,"&gt;&gt;100",E308/D308*100),"-")</f>
        <v>9.7153166321025033</v>
      </c>
    </row>
    <row r="309" spans="1:6" ht="12.75" customHeight="1" x14ac:dyDescent="0.2">
      <c r="A309" s="63">
        <v>71</v>
      </c>
      <c r="B309" s="64" t="s">
        <v>610</v>
      </c>
      <c r="C309" s="247" t="s">
        <v>611</v>
      </c>
      <c r="D309" s="60">
        <f t="shared" ref="D309:E309" si="73">D310+D314</f>
        <v>204045.64</v>
      </c>
      <c r="E309" s="60">
        <f t="shared" si="73"/>
        <v>19823.68</v>
      </c>
      <c r="F309" s="45">
        <f t="shared" si="72"/>
        <v>9.7153166321025033</v>
      </c>
    </row>
    <row r="310" spans="1:6" ht="24" x14ac:dyDescent="0.2">
      <c r="A310" s="63">
        <v>711</v>
      </c>
      <c r="B310" s="64" t="s">
        <v>612</v>
      </c>
      <c r="C310" s="247" t="s">
        <v>613</v>
      </c>
      <c r="D310" s="60">
        <f t="shared" ref="D310:E310" si="74">SUM(D311:D313)</f>
        <v>204045.64</v>
      </c>
      <c r="E310" s="60">
        <f t="shared" si="74"/>
        <v>19823.68</v>
      </c>
      <c r="F310" s="45">
        <f t="shared" si="72"/>
        <v>9.7153166321025033</v>
      </c>
    </row>
    <row r="311" spans="1:6" ht="12.75" customHeight="1" x14ac:dyDescent="0.2">
      <c r="A311" s="63">
        <v>7111</v>
      </c>
      <c r="B311" s="64" t="s">
        <v>614</v>
      </c>
      <c r="C311" s="247" t="s">
        <v>615</v>
      </c>
      <c r="D311" s="194">
        <v>204045.64</v>
      </c>
      <c r="E311" s="194">
        <v>19823.68</v>
      </c>
      <c r="F311" s="45">
        <f t="shared" si="72"/>
        <v>9.7153166321025033</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200049.46000000002</v>
      </c>
      <c r="E360" s="60">
        <f t="shared" si="86"/>
        <v>181134.09</v>
      </c>
      <c r="F360" s="45">
        <f t="shared" si="72"/>
        <v>90.544653307237112</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200049.46000000002</v>
      </c>
      <c r="E373" s="60">
        <f t="shared" si="90"/>
        <v>181134.09</v>
      </c>
      <c r="F373" s="45">
        <f t="shared" si="72"/>
        <v>90.544653307237112</v>
      </c>
    </row>
    <row r="374" spans="1:6" ht="12.75" customHeight="1" x14ac:dyDescent="0.2">
      <c r="A374" s="63">
        <v>421</v>
      </c>
      <c r="B374" s="64" t="s">
        <v>732</v>
      </c>
      <c r="C374" s="247" t="s">
        <v>733</v>
      </c>
      <c r="D374" s="60">
        <f t="shared" ref="D374:E374" si="91">SUM(D375:D378)</f>
        <v>166612.95000000001</v>
      </c>
      <c r="E374" s="60">
        <f t="shared" si="91"/>
        <v>137009.09</v>
      </c>
      <c r="F374" s="45">
        <f t="shared" si="72"/>
        <v>82.231957359857077</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92253.7</v>
      </c>
      <c r="E377" s="194">
        <v>16468.75</v>
      </c>
      <c r="F377" s="45">
        <f t="shared" si="72"/>
        <v>17.851587524402817</v>
      </c>
    </row>
    <row r="378" spans="1:6" ht="12.75" customHeight="1" x14ac:dyDescent="0.2">
      <c r="A378" s="63">
        <v>4214</v>
      </c>
      <c r="B378" s="64" t="s">
        <v>644</v>
      </c>
      <c r="C378" s="247" t="s">
        <v>737</v>
      </c>
      <c r="D378" s="194">
        <v>74359.25</v>
      </c>
      <c r="E378" s="194">
        <v>120540.34</v>
      </c>
      <c r="F378" s="45">
        <f t="shared" si="72"/>
        <v>162.1053735749083</v>
      </c>
    </row>
    <row r="379" spans="1:6" ht="12.75" customHeight="1" x14ac:dyDescent="0.2">
      <c r="A379" s="63">
        <v>422</v>
      </c>
      <c r="B379" s="64" t="s">
        <v>738</v>
      </c>
      <c r="C379" s="247" t="s">
        <v>739</v>
      </c>
      <c r="D379" s="60">
        <f t="shared" ref="D379:E379" si="92">SUM(D380:D387)</f>
        <v>3849.01</v>
      </c>
      <c r="E379" s="60">
        <f t="shared" si="92"/>
        <v>11000</v>
      </c>
      <c r="F379" s="45">
        <f t="shared" si="72"/>
        <v>285.78777399902833</v>
      </c>
    </row>
    <row r="380" spans="1:6" ht="12.75" customHeight="1" x14ac:dyDescent="0.2">
      <c r="A380" s="63">
        <v>4221</v>
      </c>
      <c r="B380" s="64" t="s">
        <v>648</v>
      </c>
      <c r="C380" s="247" t="s">
        <v>740</v>
      </c>
      <c r="D380" s="194">
        <v>1383.75</v>
      </c>
      <c r="E380" s="194">
        <v>0</v>
      </c>
      <c r="F380" s="45">
        <f t="shared" si="72"/>
        <v>0</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11000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554.86</v>
      </c>
      <c r="E384" s="192">
        <v>0</v>
      </c>
      <c r="F384" s="71">
        <f t="shared" si="72"/>
        <v>0</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1910.4</v>
      </c>
      <c r="E386" s="194">
        <v>0</v>
      </c>
      <c r="F386" s="45">
        <f t="shared" si="72"/>
        <v>0</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14900</v>
      </c>
      <c r="E393" s="60">
        <f t="shared" si="94"/>
        <v>0</v>
      </c>
      <c r="F393" s="45">
        <f t="shared" si="72"/>
        <v>0</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14900</v>
      </c>
      <c r="E395" s="194">
        <v>0</v>
      </c>
      <c r="F395" s="45">
        <f t="shared" si="72"/>
        <v>0</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14687.5</v>
      </c>
      <c r="E401" s="60">
        <f t="shared" si="96"/>
        <v>33125</v>
      </c>
      <c r="F401" s="45">
        <f t="shared" si="72"/>
        <v>225.531914893617</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12812.5</v>
      </c>
      <c r="E404" s="194">
        <v>33125</v>
      </c>
      <c r="F404" s="45">
        <f t="shared" si="72"/>
        <v>258.53658536585368</v>
      </c>
    </row>
    <row r="405" spans="1:6" ht="12.75" customHeight="1" x14ac:dyDescent="0.2">
      <c r="A405" s="63">
        <v>4264</v>
      </c>
      <c r="B405" s="64" t="s">
        <v>698</v>
      </c>
      <c r="C405" s="247" t="s">
        <v>772</v>
      </c>
      <c r="D405" s="194">
        <v>1875</v>
      </c>
      <c r="E405" s="194">
        <v>0</v>
      </c>
      <c r="F405" s="45">
        <f t="shared" si="72"/>
        <v>0</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3996.179999999993</v>
      </c>
      <c r="E417" s="60">
        <f t="shared" si="101"/>
        <v>0</v>
      </c>
      <c r="F417" s="45">
        <f t="shared" si="72"/>
        <v>0</v>
      </c>
    </row>
    <row r="418" spans="1:6" ht="12.75" customHeight="1" x14ac:dyDescent="0.2">
      <c r="A418" s="63" t="s">
        <v>582</v>
      </c>
      <c r="B418" s="64" t="s">
        <v>795</v>
      </c>
      <c r="C418" s="247" t="s">
        <v>796</v>
      </c>
      <c r="D418" s="60">
        <f t="shared" ref="D418:E418" si="102">IF(D360&gt;=D308,D360-D308,0)</f>
        <v>0</v>
      </c>
      <c r="E418" s="60">
        <f t="shared" si="102"/>
        <v>161310.41</v>
      </c>
      <c r="F418" s="45" t="str">
        <f t="shared" si="72"/>
        <v>-</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963305.42</v>
      </c>
      <c r="E420" s="194">
        <v>702839.66</v>
      </c>
      <c r="F420" s="45">
        <f t="shared" si="72"/>
        <v>72.961248365030485</v>
      </c>
    </row>
    <row r="421" spans="1:6" ht="12.75" customHeight="1" x14ac:dyDescent="0.2">
      <c r="A421" s="63">
        <v>97</v>
      </c>
      <c r="B421" s="220" t="s">
        <v>801</v>
      </c>
      <c r="C421" s="247" t="s">
        <v>802</v>
      </c>
      <c r="D421" s="194">
        <v>204816.66</v>
      </c>
      <c r="E421" s="194">
        <v>14363.79</v>
      </c>
      <c r="F421" s="45">
        <f t="shared" si="72"/>
        <v>7.0129988449181822</v>
      </c>
    </row>
    <row r="422" spans="1:6" ht="12.75" customHeight="1" x14ac:dyDescent="0.2">
      <c r="A422" s="63" t="s">
        <v>582</v>
      </c>
      <c r="B422" s="64" t="s">
        <v>803</v>
      </c>
      <c r="C422" s="247" t="s">
        <v>804</v>
      </c>
      <c r="D422" s="60">
        <f>D6+D308</f>
        <v>705766.95</v>
      </c>
      <c r="E422" s="60">
        <f>E6+E308</f>
        <v>956100.67</v>
      </c>
      <c r="F422" s="45">
        <f t="shared" si="72"/>
        <v>135.46974252619793</v>
      </c>
    </row>
    <row r="423" spans="1:6" ht="12.75" customHeight="1" x14ac:dyDescent="0.2">
      <c r="A423" s="63" t="s">
        <v>582</v>
      </c>
      <c r="B423" s="64" t="s">
        <v>805</v>
      </c>
      <c r="C423" s="247" t="s">
        <v>806</v>
      </c>
      <c r="D423" s="60">
        <f t="shared" ref="D423:E423" si="103">D299+D360</f>
        <v>736291.18000000017</v>
      </c>
      <c r="E423" s="60">
        <f t="shared" si="103"/>
        <v>792127.14999999991</v>
      </c>
      <c r="F423" s="45">
        <f t="shared" si="72"/>
        <v>107.58340878129218</v>
      </c>
    </row>
    <row r="424" spans="1:6" ht="12.75" customHeight="1" x14ac:dyDescent="0.2">
      <c r="A424" s="63" t="s">
        <v>582</v>
      </c>
      <c r="B424" s="64" t="s">
        <v>807</v>
      </c>
      <c r="C424" s="247" t="s">
        <v>808</v>
      </c>
      <c r="D424" s="60">
        <f t="shared" ref="D424:E424" si="104">IF(D422&gt;=D423,D422-D423,0)</f>
        <v>0</v>
      </c>
      <c r="E424" s="60">
        <f t="shared" si="104"/>
        <v>163973.52000000014</v>
      </c>
      <c r="F424" s="45" t="str">
        <f t="shared" si="72"/>
        <v>-</v>
      </c>
    </row>
    <row r="425" spans="1:6" ht="12.75" customHeight="1" x14ac:dyDescent="0.2">
      <c r="A425" s="63" t="s">
        <v>582</v>
      </c>
      <c r="B425" s="64" t="s">
        <v>809</v>
      </c>
      <c r="C425" s="247" t="s">
        <v>810</v>
      </c>
      <c r="D425" s="60">
        <f t="shared" ref="D425:E425" si="105">IF(D423&gt;=D422,D423-D422,0)</f>
        <v>30524.230000000214</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2071952.37</v>
      </c>
      <c r="E427" s="60">
        <f t="shared" si="107"/>
        <v>2137084.1800000002</v>
      </c>
      <c r="F427" s="45">
        <f t="shared" si="72"/>
        <v>103.1434993845925</v>
      </c>
    </row>
    <row r="428" spans="1:6" ht="24" x14ac:dyDescent="0.2">
      <c r="A428" s="249" t="s">
        <v>816</v>
      </c>
      <c r="B428" s="243" t="s">
        <v>817</v>
      </c>
      <c r="C428" s="250" t="s">
        <v>818</v>
      </c>
      <c r="D428" s="81">
        <f t="shared" ref="D428:E428" si="108">D304+D421</f>
        <v>344603.86</v>
      </c>
      <c r="E428" s="81">
        <f t="shared" si="108"/>
        <v>446364.82999999996</v>
      </c>
      <c r="F428" s="61">
        <f t="shared" si="72"/>
        <v>129.529840437655</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35544.589999999997</v>
      </c>
      <c r="E642" s="194">
        <v>122046.32</v>
      </c>
      <c r="F642" s="45">
        <f t="shared" si="109"/>
        <v>343.36116973075235</v>
      </c>
    </row>
    <row r="643" spans="1:6" ht="12.75" customHeight="1" x14ac:dyDescent="0.2">
      <c r="A643" s="63" t="s">
        <v>582</v>
      </c>
      <c r="B643" s="64" t="s">
        <v>1236</v>
      </c>
      <c r="C643" s="247" t="s">
        <v>1237</v>
      </c>
      <c r="D643" s="60">
        <f>D422+D430</f>
        <v>705766.95</v>
      </c>
      <c r="E643" s="60">
        <f>E422+E430</f>
        <v>956100.67</v>
      </c>
      <c r="F643" s="45">
        <f t="shared" si="109"/>
        <v>135.46974252619793</v>
      </c>
    </row>
    <row r="644" spans="1:6" ht="12.75" customHeight="1" x14ac:dyDescent="0.2">
      <c r="A644" s="63" t="s">
        <v>582</v>
      </c>
      <c r="B644" s="64" t="s">
        <v>1238</v>
      </c>
      <c r="C644" s="247" t="s">
        <v>1239</v>
      </c>
      <c r="D644" s="60">
        <f>D423+D535</f>
        <v>736291.18000000017</v>
      </c>
      <c r="E644" s="60">
        <f>E423+E535</f>
        <v>792127.14999999991</v>
      </c>
      <c r="F644" s="45">
        <f t="shared" si="109"/>
        <v>107.58340878129218</v>
      </c>
    </row>
    <row r="645" spans="1:6" ht="12.75" customHeight="1" x14ac:dyDescent="0.2">
      <c r="A645" s="63" t="s">
        <v>582</v>
      </c>
      <c r="B645" s="64" t="s">
        <v>1240</v>
      </c>
      <c r="C645" s="247" t="s">
        <v>1241</v>
      </c>
      <c r="D645" s="60">
        <f t="shared" ref="D645:E645" si="163">IF(D643&gt;=D644,D643-D644,0)</f>
        <v>0</v>
      </c>
      <c r="E645" s="60">
        <f t="shared" si="163"/>
        <v>163973.52000000014</v>
      </c>
      <c r="F645" s="45" t="str">
        <f t="shared" si="109"/>
        <v>-</v>
      </c>
    </row>
    <row r="646" spans="1:6" ht="12.75" customHeight="1" x14ac:dyDescent="0.2">
      <c r="A646" s="63" t="s">
        <v>582</v>
      </c>
      <c r="B646" s="64" t="s">
        <v>1242</v>
      </c>
      <c r="C646" s="247" t="s">
        <v>1243</v>
      </c>
      <c r="D646" s="60">
        <f t="shared" ref="D646:E646" si="164">IF(D644&gt;=D643,D644-D643,0)</f>
        <v>30524.230000000214</v>
      </c>
      <c r="E646" s="60">
        <f t="shared" si="164"/>
        <v>0</v>
      </c>
      <c r="F646" s="45">
        <f t="shared" si="109"/>
        <v>0</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2107496.96</v>
      </c>
      <c r="E648" s="60">
        <f>IF(E427-E426+E642-E641&gt;=0,E427-E426+E642-E641,0)</f>
        <v>2259130.5</v>
      </c>
      <c r="F648" s="45">
        <f t="shared" si="109"/>
        <v>107.19495889569397</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2138021.1900000004</v>
      </c>
      <c r="E650" s="60">
        <f t="shared" si="166"/>
        <v>2095156.98</v>
      </c>
      <c r="F650" s="45">
        <f t="shared" si="109"/>
        <v>97.99514568889748</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24950.5</v>
      </c>
      <c r="E653" s="194">
        <v>75856.350000000006</v>
      </c>
      <c r="F653" s="45">
        <f t="shared" ref="F653:F740" si="167">IF(D653&lt;&gt;0,IF(E653/D653&gt;=100,"&gt;&gt;100",E653/D653*100),"-")</f>
        <v>304.02737420091785</v>
      </c>
    </row>
    <row r="654" spans="1:6" ht="12.75" customHeight="1" x14ac:dyDescent="0.2">
      <c r="A654" s="63" t="s">
        <v>1257</v>
      </c>
      <c r="B654" s="64" t="s">
        <v>1258</v>
      </c>
      <c r="C654" s="247" t="s">
        <v>1257</v>
      </c>
      <c r="D654" s="194">
        <v>1965231.09</v>
      </c>
      <c r="E654" s="194">
        <v>1800609.91</v>
      </c>
      <c r="F654" s="45">
        <f t="shared" si="167"/>
        <v>91.623316930122442</v>
      </c>
    </row>
    <row r="655" spans="1:6" ht="12.75" customHeight="1" x14ac:dyDescent="0.2">
      <c r="A655" s="63" t="s">
        <v>1259</v>
      </c>
      <c r="B655" s="64" t="s">
        <v>1260</v>
      </c>
      <c r="C655" s="247" t="s">
        <v>1259</v>
      </c>
      <c r="D655" s="194">
        <v>1987280.71</v>
      </c>
      <c r="E655" s="194">
        <v>1683398.95</v>
      </c>
      <c r="F655" s="45">
        <f t="shared" si="167"/>
        <v>84.708664534865846</v>
      </c>
    </row>
    <row r="656" spans="1:6" ht="24" x14ac:dyDescent="0.2">
      <c r="A656" s="63">
        <v>11</v>
      </c>
      <c r="B656" s="64" t="s">
        <v>1261</v>
      </c>
      <c r="C656" s="247" t="s">
        <v>1262</v>
      </c>
      <c r="D656" s="60">
        <f t="shared" ref="D656:E656" si="168">+D653+D654-D655</f>
        <v>2900.8800000001211</v>
      </c>
      <c r="E656" s="60">
        <f t="shared" si="168"/>
        <v>193067.31000000006</v>
      </c>
      <c r="F656" s="45">
        <f t="shared" si="167"/>
        <v>6655.4738562088742</v>
      </c>
    </row>
    <row r="657" spans="1:6" ht="24" x14ac:dyDescent="0.2">
      <c r="A657" s="63" t="s">
        <v>582</v>
      </c>
      <c r="B657" s="64" t="s">
        <v>1263</v>
      </c>
      <c r="C657" s="247" t="s">
        <v>1264</v>
      </c>
      <c r="D657" s="253">
        <v>4</v>
      </c>
      <c r="E657" s="253">
        <v>3</v>
      </c>
      <c r="F657" s="45">
        <f t="shared" si="167"/>
        <v>75</v>
      </c>
    </row>
    <row r="658" spans="1:6" ht="24" x14ac:dyDescent="0.2">
      <c r="A658" s="63" t="s">
        <v>582</v>
      </c>
      <c r="B658" s="64" t="s">
        <v>1265</v>
      </c>
      <c r="C658" s="247" t="s">
        <v>1266</v>
      </c>
      <c r="D658" s="253">
        <v>21</v>
      </c>
      <c r="E658" s="253">
        <v>23</v>
      </c>
      <c r="F658" s="45">
        <f t="shared" si="167"/>
        <v>109.52380952380953</v>
      </c>
    </row>
    <row r="659" spans="1:6" ht="12.75" customHeight="1" x14ac:dyDescent="0.2">
      <c r="A659" s="63" t="s">
        <v>582</v>
      </c>
      <c r="B659" s="64" t="s">
        <v>1267</v>
      </c>
      <c r="C659" s="247" t="s">
        <v>1268</v>
      </c>
      <c r="D659" s="253">
        <v>4</v>
      </c>
      <c r="E659" s="253">
        <v>3</v>
      </c>
      <c r="F659" s="45">
        <f t="shared" si="167"/>
        <v>75</v>
      </c>
    </row>
    <row r="660" spans="1:6" ht="12.75" customHeight="1" x14ac:dyDescent="0.2">
      <c r="A660" s="63" t="s">
        <v>582</v>
      </c>
      <c r="B660" s="64" t="s">
        <v>1269</v>
      </c>
      <c r="C660" s="247" t="s">
        <v>1270</v>
      </c>
      <c r="D660" s="253">
        <v>19</v>
      </c>
      <c r="E660" s="253">
        <v>20</v>
      </c>
      <c r="F660" s="45">
        <f t="shared" si="167"/>
        <v>105.26315789473684</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49440</v>
      </c>
      <c r="E669" s="194">
        <v>52813</v>
      </c>
      <c r="F669" s="45">
        <f t="shared" si="167"/>
        <v>106.82241100323624</v>
      </c>
    </row>
    <row r="670" spans="1:6" ht="12.75" customHeight="1" x14ac:dyDescent="0.2">
      <c r="A670" s="63">
        <v>63312</v>
      </c>
      <c r="B670" s="64" t="s">
        <v>1290</v>
      </c>
      <c r="C670" s="247" t="s">
        <v>1291</v>
      </c>
      <c r="D670" s="194">
        <v>40604.11</v>
      </c>
      <c r="E670" s="194">
        <v>5000</v>
      </c>
      <c r="F670" s="45">
        <f t="shared" si="167"/>
        <v>12.314024368469104</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137374.21</v>
      </c>
      <c r="E672" s="194">
        <v>153192.07999999999</v>
      </c>
      <c r="F672" s="45">
        <f t="shared" si="167"/>
        <v>111.51443928230779</v>
      </c>
    </row>
    <row r="673" spans="1:6" ht="12.75" customHeight="1" x14ac:dyDescent="0.2">
      <c r="A673" s="63">
        <v>63321</v>
      </c>
      <c r="B673" s="64" t="s">
        <v>1296</v>
      </c>
      <c r="C673" s="247" t="s">
        <v>1297</v>
      </c>
      <c r="D673" s="194">
        <v>0</v>
      </c>
      <c r="E673" s="194">
        <v>415000</v>
      </c>
      <c r="F673" s="45" t="str">
        <f t="shared" si="167"/>
        <v>-</v>
      </c>
    </row>
    <row r="674" spans="1:6" ht="12.75" customHeight="1" x14ac:dyDescent="0.2">
      <c r="A674" s="63">
        <v>63322</v>
      </c>
      <c r="B674" s="64" t="s">
        <v>1298</v>
      </c>
      <c r="C674" s="247" t="s">
        <v>1299</v>
      </c>
      <c r="D674" s="194">
        <v>13000</v>
      </c>
      <c r="E674" s="194">
        <v>8000</v>
      </c>
      <c r="F674" s="45">
        <f t="shared" si="167"/>
        <v>61.53846153846154</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25000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3265.92</v>
      </c>
      <c r="E684" s="192">
        <v>12716</v>
      </c>
      <c r="F684" s="71">
        <f t="shared" si="167"/>
        <v>389.35430139133842</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22150.69</v>
      </c>
      <c r="E724" s="192">
        <v>22844.58</v>
      </c>
      <c r="F724" s="71">
        <f t="shared" si="167"/>
        <v>103.13258864622277</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8332.58</v>
      </c>
      <c r="E734" s="192">
        <v>7771.03</v>
      </c>
      <c r="F734" s="71">
        <f t="shared" si="167"/>
        <v>93.2607907754861</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197.85</v>
      </c>
      <c r="E736" s="194">
        <v>189.49</v>
      </c>
      <c r="F736" s="45">
        <f t="shared" si="167"/>
        <v>95.774576699519841</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15608.27</v>
      </c>
      <c r="E738" s="194">
        <v>11944.48</v>
      </c>
      <c r="F738" s="45">
        <f t="shared" si="167"/>
        <v>76.526610572472151</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10524.04</v>
      </c>
      <c r="E741" s="192">
        <v>11693.4</v>
      </c>
      <c r="F741" s="71">
        <f t="shared" ref="F741:F1006" si="169">IF(D741&lt;&gt;0,IF(E741/D741&gt;=100,"&gt;&gt;100",E741/D741*100),"-")</f>
        <v>111.1113222678743</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1710</v>
      </c>
      <c r="E843" s="194">
        <v>1733</v>
      </c>
      <c r="F843" s="45">
        <f t="shared" si="169"/>
        <v>101.34502923976608</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1750</v>
      </c>
      <c r="E848" s="194">
        <v>2000</v>
      </c>
      <c r="F848" s="45">
        <f t="shared" si="169"/>
        <v>114.28571428571428</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13380</v>
      </c>
      <c r="E850" s="194">
        <v>0</v>
      </c>
      <c r="F850" s="45">
        <f t="shared" si="169"/>
        <v>0</v>
      </c>
    </row>
    <row r="851" spans="1:6" ht="12.75" customHeight="1" x14ac:dyDescent="0.2">
      <c r="A851" s="63">
        <v>37221</v>
      </c>
      <c r="B851" s="64" t="s">
        <v>1631</v>
      </c>
      <c r="C851" s="247" t="s">
        <v>1632</v>
      </c>
      <c r="D851" s="194">
        <v>24005.43</v>
      </c>
      <c r="E851" s="194">
        <v>24548.14</v>
      </c>
      <c r="F851" s="45">
        <f t="shared" si="169"/>
        <v>102.2607801651543</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111.8</v>
      </c>
      <c r="E855" s="194">
        <v>0</v>
      </c>
      <c r="F855" s="45">
        <f t="shared" si="169"/>
        <v>0</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2135</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2434</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2439</v>
      </c>
      <c r="C177" s="134" t="s">
        <v>3</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6" sqref="D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2768477.78</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1042318.2799999999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
      <c r="A8" s="88" t="s">
        <v>3</v>
      </c>
      <c r="B8" s="89" t="s">
        <v>3164</v>
      </c>
      <c r="C8" s="139" t="s">
        <v>3165</v>
      </c>
      <c r="D8" s="34">
        <f>SUM(D9:D16)</f>
        <v>610076.07999999996</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300828.25</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263678.64</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14183.49</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1539.36</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28281.14</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1535.2</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30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181134.09</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251108.11</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1075648.7599999998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3197</v>
      </c>
      <c r="C27" s="139" t="s">
        <v>3198</v>
      </c>
      <c r="D27" s="34">
        <f>SUM(D28:D35)</f>
        <v>580275.71999999986</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301173.64</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246527.31</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247.94</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1539.36</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9268.59</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4665.2</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16853.68</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275390.84000000003</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219982.2</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2735147.3</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2645812.1</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3231</v>
      </c>
      <c r="C51" s="139" t="s">
        <v>3232</v>
      </c>
      <c r="D51" s="34">
        <f>D52+D57+D62+D67+D72+D77+D82+D87</f>
        <v>1143647.0500000003</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642.87</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5.2</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637.66999999999996</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395581.04000000004</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15145.25</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60023.72</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21645.42</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298766.65000000002</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566983.13</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4232.45</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10252.74</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12556.31</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539941.63</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154292.62</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3272.99</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17020.12</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19469.45</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114530.06</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24814.55</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100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240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5002.5</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19472.05</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1332.84</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1332.84</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600806.84000000008</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26096.65</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21671.4</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553038.79</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422509.27</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422509.27</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478848.94</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89335.2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3142</v>
      </c>
      <c r="C106" s="139" t="s">
        <v>3298</v>
      </c>
      <c r="D106" s="199">
        <v>89335.2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27"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10</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29935</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1988</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10</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0</v>
      </c>
      <c r="M229" s="51">
        <f>IF(AND('PR-RAS'!E24&gt;0,'PR-RAS'!E662=0,'PR-RAS'!E663=0),1,0)</f>
        <v>1</v>
      </c>
      <c r="N229" s="51"/>
      <c r="O229" s="51"/>
      <c r="P229" s="51"/>
    </row>
    <row r="230" spans="1:16" ht="30" customHeight="1" x14ac:dyDescent="0.2">
      <c r="A230" s="105">
        <v>270</v>
      </c>
      <c r="B230" s="106" t="str">
        <f t="shared" si="16"/>
        <v>Provjera</v>
      </c>
      <c r="C230" s="91" t="s">
        <v>3543</v>
      </c>
      <c r="D230" s="95"/>
      <c r="E230" s="51">
        <f>MAX(G230:K230)</f>
        <v>0</v>
      </c>
      <c r="F230" s="51">
        <f>MAX(L230:O230)</f>
        <v>1</v>
      </c>
      <c r="G230" s="51"/>
      <c r="H230" s="51"/>
      <c r="I230" s="51"/>
      <c r="J230" s="51"/>
      <c r="K230" s="51"/>
      <c r="L230" s="51">
        <f>IF(AND('PR-RAS'!D27&gt;0,'PR-RAS'!D664=0),1,0)</f>
        <v>1</v>
      </c>
      <c r="M230" s="51">
        <f>IF(AND('PR-RAS'!E27&gt;0,'PR-RAS'!E664=0),1,0)</f>
        <v>1</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3548</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User</cp:lastModifiedBy>
  <cp:lastPrinted>2026-04-27T14:12:53Z</cp:lastPrinted>
  <dcterms:created xsi:type="dcterms:W3CDTF">2022-04-01T05:14:30Z</dcterms:created>
  <dcterms:modified xsi:type="dcterms:W3CDTF">2026-07-22T07:07:32Z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