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dknez\Downloads\"/>
    </mc:Choice>
  </mc:AlternateContent>
  <xr:revisionPtr revIDLastSave="0" documentId="8_{A5840E73-9ADD-40E8-8673-6BFE282CA369}"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106" i="8" l="1"/>
  <c r="D103" i="8"/>
  <c r="D66" i="8"/>
  <c r="D61" i="8"/>
  <c r="D59" i="8"/>
  <c r="D58" i="8"/>
  <c r="D43" i="8"/>
  <c r="D35" i="8"/>
  <c r="D30" i="8"/>
  <c r="D29" i="8"/>
  <c r="D28" i="8"/>
  <c r="D24" i="8"/>
  <c r="D11" i="8"/>
  <c r="D10" i="8"/>
  <c r="D9" i="8"/>
  <c r="C1586" i="1" s="1"/>
  <c r="E116" i="6"/>
  <c r="E384" i="5"/>
  <c r="E365" i="5"/>
  <c r="E337" i="5"/>
  <c r="E336" i="5"/>
  <c r="E311" i="5"/>
  <c r="E309" i="5"/>
  <c r="E308" i="5"/>
  <c r="E302" i="5"/>
  <c r="E287" i="5"/>
  <c r="E262" i="5"/>
  <c r="E261" i="5"/>
  <c r="E253" i="5"/>
  <c r="E247" i="5"/>
  <c r="E184" i="5"/>
  <c r="E180" i="5"/>
  <c r="E179" i="5"/>
  <c r="E164" i="5"/>
  <c r="E160" i="5"/>
  <c r="E87" i="5"/>
  <c r="E85" i="5"/>
  <c r="E55" i="5"/>
  <c r="E54" i="5"/>
  <c r="E28" i="5"/>
  <c r="E26" i="5"/>
  <c r="E22" i="5"/>
  <c r="E21" i="5"/>
  <c r="E20" i="5"/>
  <c r="D1025" i="1" s="1"/>
  <c r="H1025" i="1" s="1"/>
  <c r="E420" i="4"/>
  <c r="E304" i="4"/>
  <c r="E303" i="4"/>
  <c r="E655" i="4"/>
  <c r="E654" i="4"/>
  <c r="E653" i="4"/>
  <c r="L1478" i="9"/>
  <c r="J1478" i="9"/>
  <c r="F348" i="9"/>
  <c r="F347" i="9"/>
  <c r="F346" i="9"/>
  <c r="F345" i="9"/>
  <c r="F344" i="9"/>
  <c r="F343" i="9"/>
  <c r="F342" i="9"/>
  <c r="M341" i="9"/>
  <c r="F341" i="9" s="1"/>
  <c r="B341" i="9" s="1"/>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E331" i="9" s="1"/>
  <c r="G331" i="9"/>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E325" i="9" s="1"/>
  <c r="G325" i="9"/>
  <c r="F325" i="9"/>
  <c r="B325" i="9"/>
  <c r="H324" i="9"/>
  <c r="E324" i="9" s="1"/>
  <c r="B324" i="9" s="1"/>
  <c r="G324" i="9"/>
  <c r="F324" i="9"/>
  <c r="H323" i="9"/>
  <c r="G323" i="9"/>
  <c r="E323" i="9" s="1"/>
  <c r="B323" i="9" s="1"/>
  <c r="F323" i="9"/>
  <c r="H322" i="9"/>
  <c r="G322" i="9"/>
  <c r="F322" i="9"/>
  <c r="H321" i="9"/>
  <c r="E321" i="9" s="1"/>
  <c r="G321" i="9"/>
  <c r="F321" i="9"/>
  <c r="B321" i="9"/>
  <c r="H320" i="9"/>
  <c r="G320" i="9"/>
  <c r="E320" i="9" s="1"/>
  <c r="B320" i="9" s="1"/>
  <c r="F320" i="9"/>
  <c r="H319" i="9"/>
  <c r="G319" i="9"/>
  <c r="E319" i="9" s="1"/>
  <c r="B319" i="9" s="1"/>
  <c r="F319" i="9"/>
  <c r="H318" i="9"/>
  <c r="G318" i="9"/>
  <c r="F318" i="9"/>
  <c r="H317" i="9"/>
  <c r="E317" i="9" s="1"/>
  <c r="B317" i="9" s="1"/>
  <c r="G317" i="9"/>
  <c r="F317" i="9"/>
  <c r="F316" i="9"/>
  <c r="F315" i="9"/>
  <c r="F314" i="9"/>
  <c r="H313" i="9"/>
  <c r="E313" i="9" s="1"/>
  <c r="B313" i="9" s="1"/>
  <c r="G313" i="9"/>
  <c r="F313" i="9"/>
  <c r="H312" i="9"/>
  <c r="G312" i="9"/>
  <c r="F312" i="9"/>
  <c r="H311" i="9"/>
  <c r="G311" i="9"/>
  <c r="E311" i="9" s="1"/>
  <c r="F311" i="9"/>
  <c r="F310" i="9"/>
  <c r="F309" i="9"/>
  <c r="F308" i="9"/>
  <c r="H307" i="9"/>
  <c r="G307" i="9"/>
  <c r="F307" i="9"/>
  <c r="F306" i="9"/>
  <c r="H305" i="9"/>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F292" i="9" s="1"/>
  <c r="L292" i="9"/>
  <c r="E292" i="9"/>
  <c r="B292" i="9"/>
  <c r="M291" i="9"/>
  <c r="L291" i="9"/>
  <c r="F291" i="9"/>
  <c r="E291" i="9"/>
  <c r="B291" i="9" s="1"/>
  <c r="M290" i="9"/>
  <c r="L290" i="9"/>
  <c r="F290" i="9"/>
  <c r="B290" i="9" s="1"/>
  <c r="E290" i="9"/>
  <c r="M289" i="9"/>
  <c r="L289" i="9"/>
  <c r="E289" i="9"/>
  <c r="M288" i="9"/>
  <c r="L288" i="9"/>
  <c r="E288" i="9"/>
  <c r="M287" i="9"/>
  <c r="L287" i="9"/>
  <c r="F287" i="9"/>
  <c r="E287" i="9"/>
  <c r="B287" i="9" s="1"/>
  <c r="M286" i="9"/>
  <c r="L286" i="9"/>
  <c r="F286" i="9"/>
  <c r="B286" i="9" s="1"/>
  <c r="E286" i="9"/>
  <c r="M285" i="9"/>
  <c r="L285" i="9"/>
  <c r="F285" i="9" s="1"/>
  <c r="B285" i="9" s="1"/>
  <c r="E285" i="9"/>
  <c r="M284" i="9"/>
  <c r="L284" i="9"/>
  <c r="F284" i="9" s="1"/>
  <c r="B284" i="9" s="1"/>
  <c r="E284" i="9"/>
  <c r="M283" i="9"/>
  <c r="L283" i="9"/>
  <c r="F283" i="9"/>
  <c r="E283" i="9"/>
  <c r="B283" i="9" s="1"/>
  <c r="M282" i="9"/>
  <c r="L282" i="9"/>
  <c r="F282" i="9"/>
  <c r="B282" i="9" s="1"/>
  <c r="E282" i="9"/>
  <c r="M281" i="9"/>
  <c r="L281" i="9"/>
  <c r="F281" i="9" s="1"/>
  <c r="B281" i="9" s="1"/>
  <c r="E281" i="9"/>
  <c r="M280" i="9"/>
  <c r="F280" i="9" s="1"/>
  <c r="B280" i="9" s="1"/>
  <c r="L280" i="9"/>
  <c r="E280" i="9"/>
  <c r="M279" i="9"/>
  <c r="L279" i="9"/>
  <c r="F279" i="9"/>
  <c r="E279" i="9"/>
  <c r="B279" i="9" s="1"/>
  <c r="M278" i="9"/>
  <c r="L278" i="9"/>
  <c r="F278" i="9"/>
  <c r="B278" i="9" s="1"/>
  <c r="E278" i="9"/>
  <c r="M277" i="9"/>
  <c r="L277" i="9"/>
  <c r="F277" i="9" s="1"/>
  <c r="B277" i="9" s="1"/>
  <c r="E277" i="9"/>
  <c r="M276" i="9"/>
  <c r="L276" i="9"/>
  <c r="F276" i="9" s="1"/>
  <c r="E276" i="9"/>
  <c r="B276" i="9"/>
  <c r="M275" i="9"/>
  <c r="L275" i="9"/>
  <c r="F275" i="9"/>
  <c r="E275" i="9"/>
  <c r="B275" i="9" s="1"/>
  <c r="M274" i="9"/>
  <c r="L274" i="9"/>
  <c r="F274" i="9"/>
  <c r="B274" i="9" s="1"/>
  <c r="E274" i="9"/>
  <c r="M273" i="9"/>
  <c r="L273" i="9"/>
  <c r="F273" i="9" s="1"/>
  <c r="B273" i="9" s="1"/>
  <c r="E273" i="9"/>
  <c r="M272" i="9"/>
  <c r="L272" i="9"/>
  <c r="E272" i="9"/>
  <c r="M271" i="9"/>
  <c r="L271" i="9"/>
  <c r="F271" i="9"/>
  <c r="E271" i="9"/>
  <c r="B271" i="9" s="1"/>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L260" i="9"/>
  <c r="E260" i="9"/>
  <c r="B260" i="9"/>
  <c r="M259" i="9"/>
  <c r="L259" i="9"/>
  <c r="F259" i="9"/>
  <c r="E259" i="9"/>
  <c r="B259" i="9" s="1"/>
  <c r="M258" i="9"/>
  <c r="L258" i="9"/>
  <c r="F258" i="9"/>
  <c r="B258" i="9" s="1"/>
  <c r="E258" i="9"/>
  <c r="M257" i="9"/>
  <c r="L257" i="9"/>
  <c r="F257" i="9" s="1"/>
  <c r="B257" i="9" s="1"/>
  <c r="E257" i="9"/>
  <c r="M256" i="9"/>
  <c r="L256" i="9"/>
  <c r="E256" i="9"/>
  <c r="M255" i="9"/>
  <c r="L255" i="9"/>
  <c r="F255" i="9"/>
  <c r="E255" i="9"/>
  <c r="B255" i="9" s="1"/>
  <c r="M254" i="9"/>
  <c r="L254" i="9"/>
  <c r="F254" i="9"/>
  <c r="B254" i="9" s="1"/>
  <c r="E254" i="9"/>
  <c r="M253" i="9"/>
  <c r="L253" i="9"/>
  <c r="F253" i="9" s="1"/>
  <c r="B253" i="9" s="1"/>
  <c r="E253" i="9"/>
  <c r="M252" i="9"/>
  <c r="L252" i="9"/>
  <c r="F252" i="9" s="1"/>
  <c r="B252" i="9" s="1"/>
  <c r="E252" i="9"/>
  <c r="M251" i="9"/>
  <c r="L251" i="9"/>
  <c r="F251" i="9"/>
  <c r="E251" i="9"/>
  <c r="B251" i="9" s="1"/>
  <c r="M250" i="9"/>
  <c r="L250" i="9"/>
  <c r="F250" i="9"/>
  <c r="B250" i="9" s="1"/>
  <c r="E250" i="9"/>
  <c r="M249" i="9"/>
  <c r="L249" i="9"/>
  <c r="F249" i="9" s="1"/>
  <c r="B249" i="9" s="1"/>
  <c r="E249" i="9"/>
  <c r="M248" i="9"/>
  <c r="L248" i="9"/>
  <c r="E248" i="9"/>
  <c r="M247" i="9"/>
  <c r="L247" i="9"/>
  <c r="F247" i="9"/>
  <c r="E247" i="9"/>
  <c r="B247" i="9" s="1"/>
  <c r="M246" i="9"/>
  <c r="L246" i="9"/>
  <c r="F246" i="9"/>
  <c r="B246" i="9" s="1"/>
  <c r="E246" i="9"/>
  <c r="M245" i="9"/>
  <c r="L245" i="9"/>
  <c r="F245" i="9" s="1"/>
  <c r="E245" i="9"/>
  <c r="B245" i="9"/>
  <c r="M244" i="9"/>
  <c r="L244" i="9"/>
  <c r="E244" i="9"/>
  <c r="M243" i="9"/>
  <c r="F243" i="9" s="1"/>
  <c r="L243" i="9"/>
  <c r="E243" i="9"/>
  <c r="M242" i="9"/>
  <c r="L242" i="9"/>
  <c r="F242" i="9"/>
  <c r="B242" i="9" s="1"/>
  <c r="E242" i="9"/>
  <c r="M241" i="9"/>
  <c r="L241" i="9"/>
  <c r="E241" i="9"/>
  <c r="M240" i="9"/>
  <c r="F240" i="9" s="1"/>
  <c r="L240" i="9"/>
  <c r="E240" i="9"/>
  <c r="M239" i="9"/>
  <c r="L239" i="9"/>
  <c r="F239" i="9"/>
  <c r="E239" i="9"/>
  <c r="M238" i="9"/>
  <c r="L238" i="9"/>
  <c r="F238" i="9"/>
  <c r="B238" i="9" s="1"/>
  <c r="E238" i="9"/>
  <c r="M237" i="9"/>
  <c r="L237" i="9"/>
  <c r="E237" i="9"/>
  <c r="M236" i="9"/>
  <c r="L236" i="9"/>
  <c r="E236" i="9"/>
  <c r="M235" i="9"/>
  <c r="F235" i="9" s="1"/>
  <c r="L235" i="9"/>
  <c r="E235" i="9"/>
  <c r="M234" i="9"/>
  <c r="L234" i="9"/>
  <c r="F234" i="9"/>
  <c r="B234" i="9" s="1"/>
  <c r="E234" i="9"/>
  <c r="M233" i="9"/>
  <c r="L233" i="9"/>
  <c r="E233" i="9"/>
  <c r="M232" i="9"/>
  <c r="F232" i="9" s="1"/>
  <c r="L232" i="9"/>
  <c r="E232" i="9"/>
  <c r="M231" i="9"/>
  <c r="L231" i="9"/>
  <c r="F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F167" i="9"/>
  <c r="H166" i="9"/>
  <c r="G166" i="9"/>
  <c r="F166" i="9"/>
  <c r="E166" i="9"/>
  <c r="B166" i="9" s="1"/>
  <c r="H165" i="9"/>
  <c r="E165" i="9" s="1"/>
  <c r="B165" i="9" s="1"/>
  <c r="G165" i="9"/>
  <c r="F165" i="9"/>
  <c r="H164" i="9"/>
  <c r="G164" i="9"/>
  <c r="F164" i="9"/>
  <c r="E164" i="9"/>
  <c r="B164" i="9" s="1"/>
  <c r="H163" i="9"/>
  <c r="G163" i="9"/>
  <c r="F163" i="9"/>
  <c r="H162" i="9"/>
  <c r="G162" i="9"/>
  <c r="F162" i="9"/>
  <c r="E162" i="9"/>
  <c r="B162" i="9" s="1"/>
  <c r="H161" i="9"/>
  <c r="E161" i="9" s="1"/>
  <c r="B161" i="9" s="1"/>
  <c r="G161" i="9"/>
  <c r="F161" i="9"/>
  <c r="H160" i="9"/>
  <c r="G160" i="9"/>
  <c r="F160" i="9"/>
  <c r="E160" i="9"/>
  <c r="B160" i="9" s="1"/>
  <c r="H159" i="9"/>
  <c r="G159" i="9"/>
  <c r="F159" i="9"/>
  <c r="H158" i="9"/>
  <c r="G158" i="9"/>
  <c r="F158" i="9"/>
  <c r="E158" i="9"/>
  <c r="B158" i="9" s="1"/>
  <c r="H157" i="9"/>
  <c r="G157" i="9"/>
  <c r="F157" i="9"/>
  <c r="F156" i="9"/>
  <c r="H155" i="9"/>
  <c r="G155" i="9"/>
  <c r="E155" i="9" s="1"/>
  <c r="B155" i="9" s="1"/>
  <c r="F155" i="9"/>
  <c r="H154" i="9"/>
  <c r="G154" i="9"/>
  <c r="E154" i="9" s="1"/>
  <c r="B154" i="9" s="1"/>
  <c r="F154" i="9"/>
  <c r="H153" i="9"/>
  <c r="E153" i="9" s="1"/>
  <c r="G153" i="9"/>
  <c r="F153" i="9"/>
  <c r="B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E147" i="9" s="1"/>
  <c r="G147" i="9"/>
  <c r="F147" i="9"/>
  <c r="B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F67" i="9"/>
  <c r="H66" i="9"/>
  <c r="G66" i="9"/>
  <c r="E66" i="9" s="1"/>
  <c r="B66" i="9" s="1"/>
  <c r="F66" i="9"/>
  <c r="H65" i="9"/>
  <c r="G65" i="9"/>
  <c r="E65" i="9" s="1"/>
  <c r="B65" i="9" s="1"/>
  <c r="F65" i="9"/>
  <c r="H64" i="9"/>
  <c r="G64" i="9"/>
  <c r="F64" i="9"/>
  <c r="E64" i="9"/>
  <c r="B64" i="9" s="1"/>
  <c r="H63" i="9"/>
  <c r="E63" i="9" s="1"/>
  <c r="B63" i="9" s="1"/>
  <c r="G63" i="9"/>
  <c r="F63" i="9"/>
  <c r="H62" i="9"/>
  <c r="G62" i="9"/>
  <c r="E62" i="9" s="1"/>
  <c r="B62" i="9" s="1"/>
  <c r="F62" i="9"/>
  <c r="H61" i="9"/>
  <c r="G61" i="9"/>
  <c r="E61" i="9" s="1"/>
  <c r="F61" i="9"/>
  <c r="B61" i="9"/>
  <c r="H60" i="9"/>
  <c r="G60" i="9"/>
  <c r="F60" i="9"/>
  <c r="E60" i="9"/>
  <c r="B60" i="9" s="1"/>
  <c r="H59" i="9"/>
  <c r="E59" i="9" s="1"/>
  <c r="G59" i="9"/>
  <c r="F59" i="9"/>
  <c r="H58" i="9"/>
  <c r="G58" i="9"/>
  <c r="E58" i="9" s="1"/>
  <c r="B58" i="9" s="1"/>
  <c r="F58" i="9"/>
  <c r="H57" i="9"/>
  <c r="G57" i="9"/>
  <c r="E57" i="9" s="1"/>
  <c r="B57" i="9" s="1"/>
  <c r="F57" i="9"/>
  <c r="H56" i="9"/>
  <c r="E56" i="9" s="1"/>
  <c r="B56" i="9" s="1"/>
  <c r="G56" i="9"/>
  <c r="F56" i="9"/>
  <c r="H55" i="9"/>
  <c r="E55" i="9" s="1"/>
  <c r="B55" i="9" s="1"/>
  <c r="G55" i="9"/>
  <c r="F55" i="9"/>
  <c r="H54" i="9"/>
  <c r="G54" i="9"/>
  <c r="F54" i="9"/>
  <c r="H53" i="9"/>
  <c r="G53" i="9"/>
  <c r="F53" i="9"/>
  <c r="H52" i="9"/>
  <c r="E52" i="9" s="1"/>
  <c r="B52" i="9" s="1"/>
  <c r="G52" i="9"/>
  <c r="F52" i="9"/>
  <c r="H51" i="9"/>
  <c r="G51" i="9"/>
  <c r="F51" i="9"/>
  <c r="H50" i="9"/>
  <c r="G50" i="9"/>
  <c r="E50" i="9" s="1"/>
  <c r="B50" i="9" s="1"/>
  <c r="F50" i="9"/>
  <c r="H49" i="9"/>
  <c r="E49" i="9" s="1"/>
  <c r="B49" i="9" s="1"/>
  <c r="G49" i="9"/>
  <c r="F49" i="9"/>
  <c r="H48" i="9"/>
  <c r="G48" i="9"/>
  <c r="F48" i="9"/>
  <c r="E48" i="9"/>
  <c r="B48" i="9" s="1"/>
  <c r="H47" i="9"/>
  <c r="G47" i="9"/>
  <c r="E47" i="9" s="1"/>
  <c r="B47" i="9" s="1"/>
  <c r="F47" i="9"/>
  <c r="H46" i="9"/>
  <c r="G46" i="9"/>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E36" i="9" s="1"/>
  <c r="B36" i="9" s="1"/>
  <c r="F36" i="9"/>
  <c r="H35" i="9"/>
  <c r="E35" i="9" s="1"/>
  <c r="G35" i="9"/>
  <c r="F35" i="9"/>
  <c r="H34" i="9"/>
  <c r="G34" i="9"/>
  <c r="F34" i="9"/>
  <c r="H33" i="9"/>
  <c r="G33" i="9"/>
  <c r="E33" i="9" s="1"/>
  <c r="B33" i="9" s="1"/>
  <c r="F33" i="9"/>
  <c r="H32" i="9"/>
  <c r="G32" i="9"/>
  <c r="F32" i="9"/>
  <c r="E32" i="9"/>
  <c r="B32" i="9" s="1"/>
  <c r="H31" i="9"/>
  <c r="G31" i="9"/>
  <c r="F31" i="9"/>
  <c r="H30" i="9"/>
  <c r="G30" i="9"/>
  <c r="F30" i="9"/>
  <c r="H29" i="9"/>
  <c r="G29" i="9"/>
  <c r="E29" i="9" s="1"/>
  <c r="F29" i="9"/>
  <c r="B29" i="9"/>
  <c r="H28" i="9"/>
  <c r="E28" i="9" s="1"/>
  <c r="B28" i="9" s="1"/>
  <c r="G28" i="9"/>
  <c r="F28" i="9"/>
  <c r="H27" i="9"/>
  <c r="E27" i="9" s="1"/>
  <c r="G27" i="9"/>
  <c r="F27" i="9"/>
  <c r="H26" i="9"/>
  <c r="G26" i="9"/>
  <c r="F26" i="9"/>
  <c r="E26" i="9"/>
  <c r="B26" i="9" s="1"/>
  <c r="H25" i="9"/>
  <c r="G25" i="9"/>
  <c r="F25" i="9"/>
  <c r="E25" i="9"/>
  <c r="B25" i="9" s="1"/>
  <c r="F24" i="9"/>
  <c r="F4" i="9"/>
  <c r="O3" i="9"/>
  <c r="G296" i="9" s="1"/>
  <c r="E296" i="9" s="1"/>
  <c r="B296" i="9" s="1"/>
  <c r="I3" i="9"/>
  <c r="H3" i="9"/>
  <c r="G3" i="9"/>
  <c r="D104" i="8"/>
  <c r="C1681" i="1" s="1"/>
  <c r="D97" i="8"/>
  <c r="D92" i="8"/>
  <c r="C1669" i="1" s="1"/>
  <c r="D87" i="8"/>
  <c r="C1664" i="1" s="1"/>
  <c r="D82" i="8"/>
  <c r="C1659" i="1" s="1"/>
  <c r="D77" i="8"/>
  <c r="D72" i="8"/>
  <c r="D67" i="8"/>
  <c r="D62" i="8"/>
  <c r="C1639" i="1" s="1"/>
  <c r="H1639" i="1" s="1"/>
  <c r="D57" i="8"/>
  <c r="D52" i="8"/>
  <c r="D46" i="8"/>
  <c r="D37" i="8"/>
  <c r="C1614" i="1" s="1"/>
  <c r="D27" i="8"/>
  <c r="C1604" i="1" s="1"/>
  <c r="D18" i="8"/>
  <c r="E44" i="7"/>
  <c r="D44" i="7"/>
  <c r="E39" i="7"/>
  <c r="D39" i="7"/>
  <c r="E30" i="7"/>
  <c r="D30" i="7"/>
  <c r="E23" i="7"/>
  <c r="E22" i="7" s="1"/>
  <c r="I34" i="3" s="1"/>
  <c r="D23" i="7"/>
  <c r="D22" i="7"/>
  <c r="H34" i="3" s="1"/>
  <c r="E14" i="7"/>
  <c r="D14" i="7"/>
  <c r="E7" i="7"/>
  <c r="D7" i="7"/>
  <c r="D6" i="7" s="1"/>
  <c r="D5" i="7" s="1"/>
  <c r="E6" i="7"/>
  <c r="D1539" i="1" s="1"/>
  <c r="H1539" i="1" s="1"/>
  <c r="F140" i="6"/>
  <c r="F139" i="6"/>
  <c r="F138" i="6"/>
  <c r="F137" i="6"/>
  <c r="F136" i="6"/>
  <c r="F135" i="6"/>
  <c r="F134" i="6"/>
  <c r="F133" i="6"/>
  <c r="F132" i="6"/>
  <c r="F131" i="6"/>
  <c r="F130" i="6"/>
  <c r="E130" i="6"/>
  <c r="E129" i="6" s="1"/>
  <c r="D1525" i="1" s="1"/>
  <c r="D130" i="6"/>
  <c r="D129" i="6"/>
  <c r="F128" i="6"/>
  <c r="F127" i="6"/>
  <c r="F126" i="6"/>
  <c r="F125" i="6"/>
  <c r="F124" i="6"/>
  <c r="F123" i="6"/>
  <c r="E122" i="6"/>
  <c r="F122" i="6" s="1"/>
  <c r="D122" i="6"/>
  <c r="F121" i="6"/>
  <c r="F120" i="6"/>
  <c r="F119" i="6"/>
  <c r="E118" i="6"/>
  <c r="D118" i="6"/>
  <c r="F118" i="6" s="1"/>
  <c r="F117" i="6"/>
  <c r="F116" i="6"/>
  <c r="E115" i="6"/>
  <c r="E114" i="6" s="1"/>
  <c r="I30" i="3" s="1"/>
  <c r="D115" i="6"/>
  <c r="D114" i="6" s="1"/>
  <c r="F113" i="6"/>
  <c r="F112" i="6"/>
  <c r="F111" i="6"/>
  <c r="F110" i="6"/>
  <c r="F109" i="6"/>
  <c r="F108" i="6"/>
  <c r="E107" i="6"/>
  <c r="D1503" i="1" s="1"/>
  <c r="H1503" i="1" s="1"/>
  <c r="D107" i="6"/>
  <c r="F106" i="6"/>
  <c r="F105" i="6"/>
  <c r="F104" i="6"/>
  <c r="F103" i="6"/>
  <c r="F102" i="6"/>
  <c r="F101" i="6"/>
  <c r="F100" i="6"/>
  <c r="F99" i="6"/>
  <c r="E99" i="6"/>
  <c r="D99" i="6"/>
  <c r="F98" i="6"/>
  <c r="F97" i="6"/>
  <c r="F96" i="6"/>
  <c r="F95" i="6"/>
  <c r="F94" i="6"/>
  <c r="E94" i="6"/>
  <c r="D94" i="6"/>
  <c r="F93" i="6"/>
  <c r="F92" i="6"/>
  <c r="F91" i="6"/>
  <c r="E90" i="6"/>
  <c r="E89" i="6" s="1"/>
  <c r="D1485" i="1" s="1"/>
  <c r="D90" i="6"/>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E61" i="6"/>
  <c r="F61" i="6" s="1"/>
  <c r="D61" i="6"/>
  <c r="F60" i="6"/>
  <c r="F59" i="6"/>
  <c r="F58" i="6"/>
  <c r="F57" i="6"/>
  <c r="F56" i="6"/>
  <c r="F55" i="6"/>
  <c r="E54" i="6"/>
  <c r="E35" i="6" s="1"/>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D1281" i="1" s="1"/>
  <c r="D277" i="5"/>
  <c r="F277" i="5"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D1260" i="1" s="1"/>
  <c r="H1260" i="1" s="1"/>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182" i="1" s="1"/>
  <c r="D181" i="5"/>
  <c r="F180" i="5"/>
  <c r="F179" i="5"/>
  <c r="F174" i="5"/>
  <c r="F173" i="5"/>
  <c r="F172" i="5"/>
  <c r="F171" i="5"/>
  <c r="E171" i="5"/>
  <c r="D171" i="5"/>
  <c r="F170" i="5"/>
  <c r="F169" i="5"/>
  <c r="F168" i="5"/>
  <c r="F167" i="5"/>
  <c r="F166" i="5"/>
  <c r="E165" i="5"/>
  <c r="D1170" i="1" s="1"/>
  <c r="H1170" i="1" s="1"/>
  <c r="D165" i="5"/>
  <c r="F164" i="5"/>
  <c r="F163" i="5"/>
  <c r="F162" i="5"/>
  <c r="F161" i="5"/>
  <c r="F160" i="5"/>
  <c r="F159" i="5"/>
  <c r="F158" i="5"/>
  <c r="F157" i="5"/>
  <c r="F156" i="5"/>
  <c r="F155" i="5"/>
  <c r="F154" i="5"/>
  <c r="F153" i="5"/>
  <c r="F152" i="5"/>
  <c r="F151" i="5"/>
  <c r="E150" i="5"/>
  <c r="F150" i="5" s="1"/>
  <c r="D150" i="5"/>
  <c r="F149" i="5"/>
  <c r="F148" i="5"/>
  <c r="E147" i="5"/>
  <c r="D1152" i="1" s="1"/>
  <c r="H1152" i="1" s="1"/>
  <c r="D147" i="5"/>
  <c r="F146" i="5"/>
  <c r="F145" i="5"/>
  <c r="F144" i="5"/>
  <c r="F143" i="5"/>
  <c r="E143" i="5"/>
  <c r="D143" i="5"/>
  <c r="F142" i="5"/>
  <c r="F141" i="5"/>
  <c r="F140" i="5"/>
  <c r="F139" i="5"/>
  <c r="F138" i="5"/>
  <c r="F137" i="5"/>
  <c r="F136" i="5"/>
  <c r="E136" i="5"/>
  <c r="D136" i="5"/>
  <c r="D135" i="5" s="1"/>
  <c r="E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1061" i="1" s="1"/>
  <c r="D56" i="5"/>
  <c r="F55" i="5"/>
  <c r="F54" i="5"/>
  <c r="F53" i="5"/>
  <c r="E52" i="5"/>
  <c r="D1057" i="1" s="1"/>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1034" i="1" s="1"/>
  <c r="H1034" i="1" s="1"/>
  <c r="D29" i="5"/>
  <c r="F29" i="5" s="1"/>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94" i="4"/>
  <c r="F594" i="4" s="1"/>
  <c r="F593" i="4"/>
  <c r="F592" i="4"/>
  <c r="E591" i="4"/>
  <c r="D591" i="4"/>
  <c r="F591" i="4" s="1"/>
  <c r="F590" i="4"/>
  <c r="E589" i="4"/>
  <c r="D589" i="4"/>
  <c r="F589" i="4" s="1"/>
  <c r="F588" i="4"/>
  <c r="F587" i="4"/>
  <c r="F586" i="4"/>
  <c r="F585" i="4"/>
  <c r="E585" i="4"/>
  <c r="D585" i="4"/>
  <c r="E584" i="4"/>
  <c r="F583" i="4"/>
  <c r="F582" i="4"/>
  <c r="E581" i="4"/>
  <c r="D581" i="4"/>
  <c r="F581" i="4" s="1"/>
  <c r="F580" i="4"/>
  <c r="F579" i="4"/>
  <c r="E578" i="4"/>
  <c r="D578" i="4"/>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8" i="4"/>
  <c r="F428" i="4" s="1"/>
  <c r="E427" i="4"/>
  <c r="D422" i="1" s="1"/>
  <c r="D427" i="4"/>
  <c r="E426" i="4"/>
  <c r="D421" i="1" s="1"/>
  <c r="G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68" i="1" s="1"/>
  <c r="D379" i="4"/>
  <c r="F378" i="4"/>
  <c r="F377" i="4"/>
  <c r="F376" i="4"/>
  <c r="F375" i="4"/>
  <c r="E374" i="4"/>
  <c r="F374" i="4" s="1"/>
  <c r="D374" i="4"/>
  <c r="F372" i="4"/>
  <c r="F371" i="4"/>
  <c r="F370" i="4"/>
  <c r="F369" i="4"/>
  <c r="F368" i="4"/>
  <c r="F367" i="4"/>
  <c r="E366" i="4"/>
  <c r="D366" i="4"/>
  <c r="F366" i="4" s="1"/>
  <c r="F365" i="4"/>
  <c r="F364" i="4"/>
  <c r="F363" i="4"/>
  <c r="F362" i="4"/>
  <c r="E362" i="4"/>
  <c r="D362" i="4"/>
  <c r="E361" i="4"/>
  <c r="D361"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E273" i="4" s="1"/>
  <c r="D269" i="1" s="1"/>
  <c r="D278" i="4"/>
  <c r="F278" i="4" s="1"/>
  <c r="F277" i="4"/>
  <c r="F276" i="4"/>
  <c r="F275" i="4"/>
  <c r="F274" i="4"/>
  <c r="E274" i="4"/>
  <c r="D274" i="4"/>
  <c r="F272" i="4"/>
  <c r="F271" i="4"/>
  <c r="F270" i="4"/>
  <c r="E269" i="4"/>
  <c r="D265" i="1" s="1"/>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F231" i="4"/>
  <c r="E231" i="4"/>
  <c r="D231" i="4"/>
  <c r="D230" i="4"/>
  <c r="F230" i="4" s="1"/>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E202" i="4" s="1"/>
  <c r="D198" i="1" s="1"/>
  <c r="D208" i="4"/>
  <c r="F207" i="4"/>
  <c r="F206" i="4"/>
  <c r="F205" i="4"/>
  <c r="F204" i="4"/>
  <c r="E203" i="4"/>
  <c r="D203"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D141" i="4"/>
  <c r="D140" i="4"/>
  <c r="F139" i="4"/>
  <c r="F138" i="4"/>
  <c r="F137" i="4"/>
  <c r="F136" i="4"/>
  <c r="F135" i="4"/>
  <c r="E135" i="4"/>
  <c r="D135" i="4"/>
  <c r="D134" i="4" s="1"/>
  <c r="F134" i="4"/>
  <c r="E134" i="4"/>
  <c r="F133" i="4"/>
  <c r="F132" i="4"/>
  <c r="F131" i="4"/>
  <c r="F130" i="4"/>
  <c r="E129" i="4"/>
  <c r="D129" i="4"/>
  <c r="F128" i="4"/>
  <c r="F127" i="4"/>
  <c r="F126" i="4"/>
  <c r="E126" i="4"/>
  <c r="D126" i="4"/>
  <c r="F124" i="4"/>
  <c r="F123" i="4"/>
  <c r="F122" i="4"/>
  <c r="F121" i="4"/>
  <c r="E120" i="4"/>
  <c r="D120" i="4"/>
  <c r="F119" i="4"/>
  <c r="F118" i="4"/>
  <c r="F117" i="4"/>
  <c r="F116" i="4"/>
  <c r="F115" i="4"/>
  <c r="F114" i="4"/>
  <c r="F113" i="4"/>
  <c r="E112" i="4"/>
  <c r="D108" i="1" s="1"/>
  <c r="D112" i="4"/>
  <c r="F111" i="4"/>
  <c r="F110" i="4"/>
  <c r="F109" i="4"/>
  <c r="F108" i="4"/>
  <c r="E107" i="4"/>
  <c r="D103" i="1" s="1"/>
  <c r="G103" i="1" s="1"/>
  <c r="D107" i="4"/>
  <c r="F105" i="4"/>
  <c r="F104" i="4"/>
  <c r="F103" i="4"/>
  <c r="F102" i="4"/>
  <c r="F101" i="4"/>
  <c r="F100" i="4"/>
  <c r="F99" i="4"/>
  <c r="F98" i="4"/>
  <c r="E98" i="4"/>
  <c r="D98" i="4"/>
  <c r="F97" i="4"/>
  <c r="F96" i="4"/>
  <c r="F95" i="4"/>
  <c r="F94" i="4"/>
  <c r="F93" i="4"/>
  <c r="F92" i="4"/>
  <c r="E91" i="4"/>
  <c r="D87" i="1" s="1"/>
  <c r="G87" i="1" s="1"/>
  <c r="D91" i="4"/>
  <c r="F91" i="4" s="1"/>
  <c r="F90" i="4"/>
  <c r="F89" i="4"/>
  <c r="F88" i="4"/>
  <c r="F87" i="4"/>
  <c r="F86" i="4"/>
  <c r="F85" i="4"/>
  <c r="F84" i="4"/>
  <c r="E83" i="4"/>
  <c r="D79" i="1" s="1"/>
  <c r="G79" i="1" s="1"/>
  <c r="D83" i="4"/>
  <c r="D82" i="4"/>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D50" i="4"/>
  <c r="D49"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E8" i="4"/>
  <c r="F8" i="4"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C1683" i="1"/>
  <c r="C1682" i="1"/>
  <c r="C1680" i="1"/>
  <c r="G1679" i="1"/>
  <c r="C1679" i="1"/>
  <c r="H1679" i="1" s="1"/>
  <c r="C1678" i="1"/>
  <c r="H1677" i="1"/>
  <c r="G1677" i="1"/>
  <c r="C1677" i="1"/>
  <c r="H1676" i="1"/>
  <c r="G1676" i="1"/>
  <c r="C1676" i="1"/>
  <c r="C1675" i="1"/>
  <c r="C1674" i="1"/>
  <c r="C1673" i="1"/>
  <c r="G1673" i="1" s="1"/>
  <c r="C1672" i="1"/>
  <c r="G1672" i="1" s="1"/>
  <c r="C1671" i="1"/>
  <c r="C1670" i="1"/>
  <c r="C1668" i="1"/>
  <c r="H1668" i="1" s="1"/>
  <c r="G1667" i="1"/>
  <c r="C1667" i="1"/>
  <c r="H1667" i="1" s="1"/>
  <c r="C1666" i="1"/>
  <c r="G1666" i="1" s="1"/>
  <c r="C1665" i="1"/>
  <c r="H1665" i="1" s="1"/>
  <c r="C1663" i="1"/>
  <c r="H1663" i="1" s="1"/>
  <c r="H1662" i="1"/>
  <c r="C1662" i="1"/>
  <c r="G1662" i="1" s="1"/>
  <c r="C1661" i="1"/>
  <c r="G1661" i="1" s="1"/>
  <c r="C1660" i="1"/>
  <c r="H1660" i="1" s="1"/>
  <c r="C1658" i="1"/>
  <c r="G1658" i="1" s="1"/>
  <c r="H1657" i="1"/>
  <c r="C1657" i="1"/>
  <c r="G1657" i="1" s="1"/>
  <c r="C1656" i="1"/>
  <c r="H1656" i="1" s="1"/>
  <c r="C1655" i="1"/>
  <c r="H1655" i="1" s="1"/>
  <c r="C1654" i="1"/>
  <c r="G1654" i="1" s="1"/>
  <c r="H1653" i="1"/>
  <c r="G1653" i="1"/>
  <c r="C1653" i="1"/>
  <c r="H1652" i="1"/>
  <c r="G1652" i="1"/>
  <c r="C1652" i="1"/>
  <c r="G1651" i="1"/>
  <c r="C1651" i="1"/>
  <c r="H1651" i="1" s="1"/>
  <c r="H1650" i="1"/>
  <c r="C1650" i="1"/>
  <c r="G1650" i="1" s="1"/>
  <c r="H1649" i="1"/>
  <c r="G1649" i="1"/>
  <c r="C1649" i="1"/>
  <c r="C1648" i="1"/>
  <c r="G1647" i="1"/>
  <c r="C1647" i="1"/>
  <c r="H1647" i="1" s="1"/>
  <c r="C1646" i="1"/>
  <c r="H1645" i="1"/>
  <c r="G1645" i="1"/>
  <c r="C1645" i="1"/>
  <c r="H1644" i="1"/>
  <c r="G1644" i="1"/>
  <c r="C1644" i="1"/>
  <c r="C1643" i="1"/>
  <c r="H1642" i="1"/>
  <c r="C1642" i="1"/>
  <c r="G1642" i="1" s="1"/>
  <c r="C1641" i="1"/>
  <c r="H1641" i="1" s="1"/>
  <c r="C1640" i="1"/>
  <c r="H1640" i="1" s="1"/>
  <c r="C1638" i="1"/>
  <c r="G1638" i="1" s="1"/>
  <c r="C1637" i="1"/>
  <c r="H1637" i="1" s="1"/>
  <c r="C1636" i="1"/>
  <c r="H1636" i="1" s="1"/>
  <c r="G1635" i="1"/>
  <c r="C1635" i="1"/>
  <c r="H1635" i="1" s="1"/>
  <c r="H1633" i="1"/>
  <c r="C1633" i="1"/>
  <c r="G1633" i="1" s="1"/>
  <c r="G1632" i="1"/>
  <c r="C1632" i="1"/>
  <c r="H1632" i="1" s="1"/>
  <c r="G1631" i="1"/>
  <c r="C1631" i="1"/>
  <c r="H1631" i="1" s="1"/>
  <c r="C1630" i="1"/>
  <c r="G1630" i="1" s="1"/>
  <c r="C1629" i="1"/>
  <c r="H1629" i="1" s="1"/>
  <c r="G1627" i="1"/>
  <c r="C1627" i="1"/>
  <c r="H1627" i="1" s="1"/>
  <c r="H1626" i="1"/>
  <c r="C1626" i="1"/>
  <c r="G1626" i="1" s="1"/>
  <c r="H1625" i="1"/>
  <c r="G1625" i="1"/>
  <c r="C1625" i="1"/>
  <c r="G1624" i="1"/>
  <c r="C1624" i="1"/>
  <c r="H1624" i="1" s="1"/>
  <c r="G1623" i="1"/>
  <c r="C1623" i="1"/>
  <c r="H1623" i="1" s="1"/>
  <c r="H1620" i="1"/>
  <c r="C1620" i="1"/>
  <c r="G1620" i="1" s="1"/>
  <c r="C1619" i="1"/>
  <c r="C1618" i="1"/>
  <c r="G1618" i="1" s="1"/>
  <c r="H1617" i="1"/>
  <c r="G1617" i="1"/>
  <c r="C1617" i="1"/>
  <c r="C1616" i="1"/>
  <c r="G1615" i="1"/>
  <c r="C1615" i="1"/>
  <c r="H1615" i="1" s="1"/>
  <c r="H1613" i="1"/>
  <c r="G1613" i="1"/>
  <c r="C1613" i="1"/>
  <c r="C1612" i="1"/>
  <c r="G1612" i="1" s="1"/>
  <c r="C1611" i="1"/>
  <c r="C1610" i="1"/>
  <c r="G1610" i="1" s="1"/>
  <c r="H1609" i="1"/>
  <c r="G1609" i="1"/>
  <c r="C1609" i="1"/>
  <c r="C1608" i="1"/>
  <c r="C1607" i="1"/>
  <c r="H1607" i="1" s="1"/>
  <c r="C1606" i="1"/>
  <c r="H1605" i="1"/>
  <c r="C1605" i="1"/>
  <c r="G1605" i="1" s="1"/>
  <c r="C1603" i="1"/>
  <c r="C1601" i="1"/>
  <c r="H1601" i="1" s="1"/>
  <c r="C1600" i="1"/>
  <c r="G1599" i="1"/>
  <c r="C1599" i="1"/>
  <c r="H1599" i="1" s="1"/>
  <c r="C1598" i="1"/>
  <c r="H1597" i="1"/>
  <c r="G1597" i="1"/>
  <c r="C1597" i="1"/>
  <c r="H1596" i="1"/>
  <c r="G1596" i="1"/>
  <c r="C1596" i="1"/>
  <c r="C1595" i="1"/>
  <c r="C1594" i="1"/>
  <c r="G1594" i="1" s="1"/>
  <c r="C1593" i="1"/>
  <c r="H1593" i="1" s="1"/>
  <c r="C1592" i="1"/>
  <c r="C1591" i="1"/>
  <c r="H1591" i="1" s="1"/>
  <c r="C1590" i="1"/>
  <c r="H1589" i="1"/>
  <c r="G1589" i="1"/>
  <c r="C1589" i="1"/>
  <c r="H1588" i="1"/>
  <c r="G1588" i="1"/>
  <c r="C1588" i="1"/>
  <c r="C1587" i="1"/>
  <c r="H1584" i="1"/>
  <c r="G1584" i="1"/>
  <c r="C1584" i="1"/>
  <c r="H1582" i="1"/>
  <c r="C1582" i="1"/>
  <c r="J1581" i="1"/>
  <c r="D1581" i="1"/>
  <c r="C1581" i="1"/>
  <c r="D1580" i="1"/>
  <c r="C1580" i="1"/>
  <c r="D1579" i="1"/>
  <c r="G1579" i="1" s="1"/>
  <c r="C1579" i="1"/>
  <c r="H1578" i="1"/>
  <c r="G1578" i="1"/>
  <c r="D1578" i="1"/>
  <c r="C1578" i="1"/>
  <c r="J1578" i="1" s="1"/>
  <c r="H1577" i="1"/>
  <c r="G1577" i="1"/>
  <c r="D1577" i="1"/>
  <c r="C1577" i="1"/>
  <c r="D1576" i="1"/>
  <c r="C1576" i="1"/>
  <c r="J1576" i="1" s="1"/>
  <c r="D1575" i="1"/>
  <c r="C1575" i="1"/>
  <c r="G1574" i="1"/>
  <c r="D1574" i="1"/>
  <c r="C1574" i="1"/>
  <c r="H1573" i="1"/>
  <c r="G1573" i="1"/>
  <c r="D1573" i="1"/>
  <c r="C1573" i="1"/>
  <c r="J1573" i="1" s="1"/>
  <c r="G1570" i="1"/>
  <c r="D1570" i="1"/>
  <c r="C1570" i="1"/>
  <c r="H1569" i="1"/>
  <c r="G1569" i="1"/>
  <c r="I1569" i="1" s="1"/>
  <c r="D1569" i="1"/>
  <c r="C1569" i="1"/>
  <c r="J1569" i="1" s="1"/>
  <c r="D1568" i="1"/>
  <c r="C1568" i="1"/>
  <c r="J1568" i="1" s="1"/>
  <c r="D1567" i="1"/>
  <c r="C1567" i="1"/>
  <c r="G1566" i="1"/>
  <c r="D1566" i="1"/>
  <c r="C1566" i="1"/>
  <c r="H1565" i="1"/>
  <c r="G1565" i="1"/>
  <c r="D1565" i="1"/>
  <c r="C1565" i="1"/>
  <c r="J1565" i="1" s="1"/>
  <c r="D1564" i="1"/>
  <c r="C1564" i="1"/>
  <c r="G1563" i="1"/>
  <c r="D1563" i="1"/>
  <c r="C1563" i="1"/>
  <c r="H1562" i="1"/>
  <c r="D1562" i="1"/>
  <c r="C1562" i="1"/>
  <c r="J1561" i="1"/>
  <c r="D1561" i="1"/>
  <c r="C1561" i="1"/>
  <c r="G1560" i="1"/>
  <c r="D1560" i="1"/>
  <c r="C1560" i="1"/>
  <c r="J1560" i="1" s="1"/>
  <c r="G1559" i="1"/>
  <c r="D1559" i="1"/>
  <c r="C1559" i="1"/>
  <c r="D1558" i="1"/>
  <c r="C1558" i="1"/>
  <c r="H1558" i="1" s="1"/>
  <c r="D1557" i="1"/>
  <c r="C1557" i="1"/>
  <c r="D1556" i="1"/>
  <c r="C1556" i="1"/>
  <c r="G1555" i="1"/>
  <c r="D1555" i="1"/>
  <c r="C1555" i="1"/>
  <c r="D1554" i="1"/>
  <c r="C1554" i="1"/>
  <c r="H1554" i="1" s="1"/>
  <c r="D1553" i="1"/>
  <c r="C1553" i="1"/>
  <c r="G1552" i="1"/>
  <c r="D1552" i="1"/>
  <c r="C1552" i="1"/>
  <c r="J1552" i="1" s="1"/>
  <c r="G1551" i="1"/>
  <c r="D1551" i="1"/>
  <c r="C1551" i="1"/>
  <c r="H1550" i="1"/>
  <c r="D1550" i="1"/>
  <c r="C1550" i="1"/>
  <c r="J1549" i="1"/>
  <c r="D1549" i="1"/>
  <c r="C1549" i="1"/>
  <c r="G1548" i="1"/>
  <c r="D1548" i="1"/>
  <c r="C1548" i="1"/>
  <c r="J1548" i="1" s="1"/>
  <c r="H1547" i="1"/>
  <c r="D1547" i="1"/>
  <c r="C1547" i="1"/>
  <c r="J1547" i="1" s="1"/>
  <c r="H1546" i="1"/>
  <c r="G1546" i="1"/>
  <c r="D1546" i="1"/>
  <c r="J1546" i="1" s="1"/>
  <c r="C1546" i="1"/>
  <c r="D1545" i="1"/>
  <c r="C1545" i="1"/>
  <c r="J1544" i="1"/>
  <c r="D1544" i="1"/>
  <c r="C1544" i="1"/>
  <c r="D1543" i="1"/>
  <c r="H1543" i="1" s="1"/>
  <c r="C1543" i="1"/>
  <c r="D1542" i="1"/>
  <c r="J1542" i="1" s="1"/>
  <c r="C1542" i="1"/>
  <c r="D1541" i="1"/>
  <c r="C1541" i="1"/>
  <c r="J1541" i="1" s="1"/>
  <c r="D1540" i="1"/>
  <c r="H1540" i="1" s="1"/>
  <c r="C1540" i="1"/>
  <c r="C1539" i="1"/>
  <c r="C1538" i="1"/>
  <c r="D1536" i="1"/>
  <c r="H1536" i="1" s="1"/>
  <c r="C1536" i="1"/>
  <c r="D1535" i="1"/>
  <c r="H1535" i="1" s="1"/>
  <c r="C1535" i="1"/>
  <c r="D1534" i="1"/>
  <c r="C1534" i="1"/>
  <c r="D1533" i="1"/>
  <c r="C1533" i="1"/>
  <c r="H1532" i="1"/>
  <c r="D1532" i="1"/>
  <c r="C1532" i="1"/>
  <c r="D1531" i="1"/>
  <c r="H1531" i="1" s="1"/>
  <c r="C1531" i="1"/>
  <c r="D1530" i="1"/>
  <c r="C1530" i="1"/>
  <c r="D1529" i="1"/>
  <c r="C1529" i="1"/>
  <c r="H1528" i="1"/>
  <c r="D1528" i="1"/>
  <c r="C1528" i="1"/>
  <c r="D1527" i="1"/>
  <c r="H1527" i="1" s="1"/>
  <c r="C1527" i="1"/>
  <c r="D1526" i="1"/>
  <c r="C1526" i="1"/>
  <c r="C1525" i="1"/>
  <c r="H1524" i="1"/>
  <c r="D1524" i="1"/>
  <c r="C1524" i="1"/>
  <c r="D1523" i="1"/>
  <c r="H1523" i="1" s="1"/>
  <c r="C1523" i="1"/>
  <c r="D1522" i="1"/>
  <c r="C1522" i="1"/>
  <c r="D1521" i="1"/>
  <c r="C1521" i="1"/>
  <c r="D1520" i="1"/>
  <c r="H1520" i="1" s="1"/>
  <c r="C1520" i="1"/>
  <c r="H1519" i="1"/>
  <c r="D1519" i="1"/>
  <c r="C1519" i="1"/>
  <c r="D1518" i="1"/>
  <c r="C1518" i="1"/>
  <c r="D1517" i="1"/>
  <c r="C1517" i="1"/>
  <c r="H1516" i="1"/>
  <c r="D1516" i="1"/>
  <c r="C1516" i="1"/>
  <c r="D1515" i="1"/>
  <c r="H1515" i="1" s="1"/>
  <c r="C1515" i="1"/>
  <c r="D1514" i="1"/>
  <c r="C1514" i="1"/>
  <c r="D1513" i="1"/>
  <c r="C1513" i="1"/>
  <c r="D1512" i="1"/>
  <c r="H1512" i="1" s="1"/>
  <c r="C1512" i="1"/>
  <c r="C1511" i="1"/>
  <c r="C1510" i="1"/>
  <c r="D1509" i="1"/>
  <c r="C1509" i="1"/>
  <c r="H1508" i="1"/>
  <c r="D1508" i="1"/>
  <c r="C1508" i="1"/>
  <c r="D1507" i="1"/>
  <c r="H1507" i="1" s="1"/>
  <c r="C1507" i="1"/>
  <c r="D1506" i="1"/>
  <c r="C1506" i="1"/>
  <c r="D1505" i="1"/>
  <c r="C1505" i="1"/>
  <c r="D1504" i="1"/>
  <c r="H1504" i="1" s="1"/>
  <c r="C1504" i="1"/>
  <c r="C1503" i="1"/>
  <c r="D1502" i="1"/>
  <c r="C1502" i="1"/>
  <c r="D1501" i="1"/>
  <c r="C1501" i="1"/>
  <c r="H1500" i="1"/>
  <c r="D1500" i="1"/>
  <c r="C1500" i="1"/>
  <c r="D1499" i="1"/>
  <c r="H1499" i="1" s="1"/>
  <c r="C1499" i="1"/>
  <c r="D1498" i="1"/>
  <c r="C1498" i="1"/>
  <c r="D1497" i="1"/>
  <c r="C1497" i="1"/>
  <c r="H1496" i="1"/>
  <c r="D1496" i="1"/>
  <c r="C1496" i="1"/>
  <c r="H1495" i="1"/>
  <c r="D1495" i="1"/>
  <c r="C1495" i="1"/>
  <c r="D1494" i="1"/>
  <c r="C1494" i="1"/>
  <c r="D1493" i="1"/>
  <c r="C1493" i="1"/>
  <c r="H1492" i="1"/>
  <c r="D1492" i="1"/>
  <c r="C1492" i="1"/>
  <c r="D1491" i="1"/>
  <c r="H1491" i="1" s="1"/>
  <c r="C1491" i="1"/>
  <c r="D1490" i="1"/>
  <c r="C1490" i="1"/>
  <c r="D1489" i="1"/>
  <c r="C1489" i="1"/>
  <c r="H1488" i="1"/>
  <c r="D1488" i="1"/>
  <c r="C1488" i="1"/>
  <c r="H1487" i="1"/>
  <c r="D1487" i="1"/>
  <c r="C1487" i="1"/>
  <c r="D1486" i="1"/>
  <c r="C1486" i="1"/>
  <c r="H1484" i="1"/>
  <c r="D1484" i="1"/>
  <c r="C1484" i="1"/>
  <c r="D1483" i="1"/>
  <c r="H1483" i="1" s="1"/>
  <c r="C1483" i="1"/>
  <c r="D1482" i="1"/>
  <c r="C1482" i="1"/>
  <c r="D1481" i="1"/>
  <c r="C1481" i="1"/>
  <c r="D1480" i="1"/>
  <c r="H1480" i="1" s="1"/>
  <c r="C1480" i="1"/>
  <c r="H1479" i="1"/>
  <c r="D1479" i="1"/>
  <c r="C1479" i="1"/>
  <c r="D1478" i="1"/>
  <c r="C1478" i="1"/>
  <c r="D1477" i="1"/>
  <c r="C1477" i="1"/>
  <c r="H1476" i="1"/>
  <c r="D1476" i="1"/>
  <c r="C1476" i="1"/>
  <c r="D1475" i="1"/>
  <c r="H1475" i="1" s="1"/>
  <c r="C1475" i="1"/>
  <c r="D1474" i="1"/>
  <c r="C1474" i="1"/>
  <c r="D1473" i="1"/>
  <c r="C1473" i="1"/>
  <c r="H1472" i="1"/>
  <c r="D1472" i="1"/>
  <c r="C1472" i="1"/>
  <c r="D1471" i="1"/>
  <c r="H1471" i="1" s="1"/>
  <c r="C1471" i="1"/>
  <c r="D1470" i="1"/>
  <c r="C1470" i="1"/>
  <c r="D1469" i="1"/>
  <c r="C1469" i="1"/>
  <c r="H1468" i="1"/>
  <c r="D1468" i="1"/>
  <c r="C1468" i="1"/>
  <c r="D1467" i="1"/>
  <c r="H1467" i="1" s="1"/>
  <c r="C1467" i="1"/>
  <c r="D1466" i="1"/>
  <c r="C1466" i="1"/>
  <c r="D1465" i="1"/>
  <c r="C1465" i="1"/>
  <c r="H1464" i="1"/>
  <c r="D1464" i="1"/>
  <c r="C1464" i="1"/>
  <c r="H1463" i="1"/>
  <c r="D1463" i="1"/>
  <c r="C1463" i="1"/>
  <c r="D1462" i="1"/>
  <c r="C1462" i="1"/>
  <c r="D1461" i="1"/>
  <c r="C1461" i="1"/>
  <c r="D1460" i="1"/>
  <c r="H1460" i="1" s="1"/>
  <c r="C1460" i="1"/>
  <c r="D1459" i="1"/>
  <c r="H1459" i="1" s="1"/>
  <c r="C1459" i="1"/>
  <c r="D1458" i="1"/>
  <c r="C1458" i="1"/>
  <c r="D1457" i="1"/>
  <c r="C1457" i="1"/>
  <c r="D1456" i="1"/>
  <c r="H1456" i="1" s="1"/>
  <c r="C1456" i="1"/>
  <c r="H1455" i="1"/>
  <c r="D1455" i="1"/>
  <c r="C1455" i="1"/>
  <c r="D1454" i="1"/>
  <c r="C1454" i="1"/>
  <c r="D1453" i="1"/>
  <c r="C1453" i="1"/>
  <c r="D1452" i="1"/>
  <c r="H1452" i="1" s="1"/>
  <c r="C1452" i="1"/>
  <c r="D1451" i="1"/>
  <c r="H1451" i="1" s="1"/>
  <c r="C1451" i="1"/>
  <c r="D1450" i="1"/>
  <c r="C1450" i="1"/>
  <c r="D1449" i="1"/>
  <c r="C1449" i="1"/>
  <c r="H1448" i="1"/>
  <c r="D1448" i="1"/>
  <c r="C1448" i="1"/>
  <c r="H1447" i="1"/>
  <c r="D1447" i="1"/>
  <c r="C1447" i="1"/>
  <c r="D1446" i="1"/>
  <c r="C1446" i="1"/>
  <c r="D1445" i="1"/>
  <c r="C1445" i="1"/>
  <c r="H1444" i="1"/>
  <c r="D1444" i="1"/>
  <c r="C1444" i="1"/>
  <c r="D1443" i="1"/>
  <c r="H1443" i="1" s="1"/>
  <c r="C1443" i="1"/>
  <c r="D1442" i="1"/>
  <c r="C1442" i="1"/>
  <c r="D1441" i="1"/>
  <c r="C1441" i="1"/>
  <c r="H1440" i="1"/>
  <c r="D1440" i="1"/>
  <c r="C1440" i="1"/>
  <c r="H1439" i="1"/>
  <c r="D1439" i="1"/>
  <c r="C1439" i="1"/>
  <c r="D1438" i="1"/>
  <c r="C1438" i="1"/>
  <c r="D1437" i="1"/>
  <c r="C1437" i="1"/>
  <c r="H1436" i="1"/>
  <c r="D1436" i="1"/>
  <c r="C1436" i="1"/>
  <c r="D1435" i="1"/>
  <c r="H1435" i="1" s="1"/>
  <c r="C1435" i="1"/>
  <c r="D1434" i="1"/>
  <c r="C1434" i="1"/>
  <c r="D1433" i="1"/>
  <c r="C1433" i="1"/>
  <c r="H1432" i="1"/>
  <c r="D1432" i="1"/>
  <c r="C1432" i="1"/>
  <c r="D1430" i="1"/>
  <c r="C1430" i="1"/>
  <c r="D1429" i="1"/>
  <c r="C1429" i="1"/>
  <c r="H1428" i="1"/>
  <c r="D1428" i="1"/>
  <c r="C1428" i="1"/>
  <c r="H1427" i="1"/>
  <c r="D1427" i="1"/>
  <c r="C1427" i="1"/>
  <c r="D1426" i="1"/>
  <c r="C1426" i="1"/>
  <c r="D1425" i="1"/>
  <c r="C1425" i="1"/>
  <c r="C1424" i="1"/>
  <c r="D1423" i="1"/>
  <c r="H1423" i="1" s="1"/>
  <c r="C1423" i="1"/>
  <c r="D1422" i="1"/>
  <c r="C1422" i="1"/>
  <c r="D1421" i="1"/>
  <c r="C1421" i="1"/>
  <c r="D1420" i="1"/>
  <c r="H1420" i="1" s="1"/>
  <c r="C1420" i="1"/>
  <c r="H1419" i="1"/>
  <c r="D1419" i="1"/>
  <c r="C1419" i="1"/>
  <c r="D1418" i="1"/>
  <c r="C1418" i="1"/>
  <c r="D1417" i="1"/>
  <c r="C1417" i="1"/>
  <c r="H1416" i="1"/>
  <c r="D1416" i="1"/>
  <c r="C1416" i="1"/>
  <c r="D1415" i="1"/>
  <c r="H1415" i="1" s="1"/>
  <c r="C1415" i="1"/>
  <c r="D1414" i="1"/>
  <c r="C1414" i="1"/>
  <c r="H1413" i="1"/>
  <c r="D1413" i="1"/>
  <c r="C1413" i="1"/>
  <c r="G1413" i="1" s="1"/>
  <c r="D1412" i="1"/>
  <c r="H1412" i="1" s="1"/>
  <c r="C1412" i="1"/>
  <c r="D1411" i="1"/>
  <c r="C1411" i="1"/>
  <c r="D1410" i="1"/>
  <c r="C1410" i="1"/>
  <c r="D1409" i="1"/>
  <c r="H1409" i="1" s="1"/>
  <c r="C1409" i="1"/>
  <c r="D1408" i="1"/>
  <c r="H1408" i="1" s="1"/>
  <c r="C1408" i="1"/>
  <c r="D1407" i="1"/>
  <c r="C1407" i="1"/>
  <c r="D1406" i="1"/>
  <c r="C1406" i="1"/>
  <c r="D1405" i="1"/>
  <c r="C1405" i="1"/>
  <c r="D1404" i="1"/>
  <c r="H1404" i="1" s="1"/>
  <c r="C1404" i="1"/>
  <c r="D1403" i="1"/>
  <c r="H1403" i="1" s="1"/>
  <c r="C1403" i="1"/>
  <c r="D1402" i="1"/>
  <c r="C1402" i="1"/>
  <c r="H1400" i="1"/>
  <c r="D1400" i="1"/>
  <c r="C1400" i="1"/>
  <c r="D1399" i="1"/>
  <c r="C1399" i="1"/>
  <c r="D1398" i="1"/>
  <c r="C1398" i="1"/>
  <c r="H1397" i="1"/>
  <c r="D1397" i="1"/>
  <c r="C1397" i="1"/>
  <c r="G1397" i="1" s="1"/>
  <c r="D1396" i="1"/>
  <c r="H1396" i="1" s="1"/>
  <c r="C1396" i="1"/>
  <c r="D1395" i="1"/>
  <c r="C1395" i="1"/>
  <c r="D1394" i="1"/>
  <c r="C1394" i="1"/>
  <c r="D1393" i="1"/>
  <c r="C1393" i="1"/>
  <c r="H1392" i="1"/>
  <c r="D1392" i="1"/>
  <c r="C1392" i="1"/>
  <c r="H1391"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H1345" i="1" s="1"/>
  <c r="C1345" i="1"/>
  <c r="G1345" i="1" s="1"/>
  <c r="H1344" i="1"/>
  <c r="D1344" i="1"/>
  <c r="C1344" i="1"/>
  <c r="D1343" i="1"/>
  <c r="C1343" i="1"/>
  <c r="H1343" i="1" s="1"/>
  <c r="D1342" i="1"/>
  <c r="C1342" i="1"/>
  <c r="H1341" i="1"/>
  <c r="D1341" i="1"/>
  <c r="C1341" i="1"/>
  <c r="G1341" i="1" s="1"/>
  <c r="D1340" i="1"/>
  <c r="H1340" i="1" s="1"/>
  <c r="C1340" i="1"/>
  <c r="D1339" i="1"/>
  <c r="C1339" i="1"/>
  <c r="H1339" i="1" s="1"/>
  <c r="D1338" i="1"/>
  <c r="C1338" i="1"/>
  <c r="H1337" i="1"/>
  <c r="D1337" i="1"/>
  <c r="C1337" i="1"/>
  <c r="G1337" i="1" s="1"/>
  <c r="H1336" i="1"/>
  <c r="D1336" i="1"/>
  <c r="C1336" i="1"/>
  <c r="D1335" i="1"/>
  <c r="C1335" i="1"/>
  <c r="H1335" i="1" s="1"/>
  <c r="D1334" i="1"/>
  <c r="C1334" i="1"/>
  <c r="H1333" i="1"/>
  <c r="D1333" i="1"/>
  <c r="C1333" i="1"/>
  <c r="G1333" i="1" s="1"/>
  <c r="H1332" i="1"/>
  <c r="D1332" i="1"/>
  <c r="C1332" i="1"/>
  <c r="D1331" i="1"/>
  <c r="C1331" i="1"/>
  <c r="H1331" i="1" s="1"/>
  <c r="D1330" i="1"/>
  <c r="C1330" i="1"/>
  <c r="H1329" i="1"/>
  <c r="D1329" i="1"/>
  <c r="C1329" i="1"/>
  <c r="G1329" i="1" s="1"/>
  <c r="H1328" i="1"/>
  <c r="D1328" i="1"/>
  <c r="C1328" i="1"/>
  <c r="D1327" i="1"/>
  <c r="C1327" i="1"/>
  <c r="H1327" i="1" s="1"/>
  <c r="D1326" i="1"/>
  <c r="C1326" i="1"/>
  <c r="H1325" i="1"/>
  <c r="D1325" i="1"/>
  <c r="C1325" i="1"/>
  <c r="G1325" i="1" s="1"/>
  <c r="H1324" i="1"/>
  <c r="D1324" i="1"/>
  <c r="C1324" i="1"/>
  <c r="D1323" i="1"/>
  <c r="C1323" i="1"/>
  <c r="H1323" i="1" s="1"/>
  <c r="D1322" i="1"/>
  <c r="C1322" i="1"/>
  <c r="H1321" i="1"/>
  <c r="D1321" i="1"/>
  <c r="C1321" i="1"/>
  <c r="G1321" i="1" s="1"/>
  <c r="H1320" i="1"/>
  <c r="D1320" i="1"/>
  <c r="C1320" i="1"/>
  <c r="D1319" i="1"/>
  <c r="C1319" i="1"/>
  <c r="H1319" i="1" s="1"/>
  <c r="D1318" i="1"/>
  <c r="C1318" i="1"/>
  <c r="H1317" i="1"/>
  <c r="D1317" i="1"/>
  <c r="C1317" i="1"/>
  <c r="G1317" i="1" s="1"/>
  <c r="H1316" i="1"/>
  <c r="D1316" i="1"/>
  <c r="C1316" i="1"/>
  <c r="D1315" i="1"/>
  <c r="C1315" i="1"/>
  <c r="H1315" i="1" s="1"/>
  <c r="D1314" i="1"/>
  <c r="C1314" i="1"/>
  <c r="H1313" i="1"/>
  <c r="D1313" i="1"/>
  <c r="C1313" i="1"/>
  <c r="G1313" i="1" s="1"/>
  <c r="D1312" i="1"/>
  <c r="C1312" i="1"/>
  <c r="D1311" i="1"/>
  <c r="C1311" i="1"/>
  <c r="D1310" i="1"/>
  <c r="C1310" i="1"/>
  <c r="H1309" i="1"/>
  <c r="D1309" i="1"/>
  <c r="C1309" i="1"/>
  <c r="G1309" i="1" s="1"/>
  <c r="D1308" i="1"/>
  <c r="H1308" i="1" s="1"/>
  <c r="C1308" i="1"/>
  <c r="D1307" i="1"/>
  <c r="C1307" i="1"/>
  <c r="H1307" i="1" s="1"/>
  <c r="D1306" i="1"/>
  <c r="C1306" i="1"/>
  <c r="D1305" i="1"/>
  <c r="H1305" i="1" s="1"/>
  <c r="C1305" i="1"/>
  <c r="H1304" i="1"/>
  <c r="D1304" i="1"/>
  <c r="C1304" i="1"/>
  <c r="D1303" i="1"/>
  <c r="C1303" i="1"/>
  <c r="H1303" i="1" s="1"/>
  <c r="D1302" i="1"/>
  <c r="C1302" i="1"/>
  <c r="C1301" i="1"/>
  <c r="D1299" i="1"/>
  <c r="C1299" i="1"/>
  <c r="H1299" i="1" s="1"/>
  <c r="D1298" i="1"/>
  <c r="C1298" i="1"/>
  <c r="H1297" i="1"/>
  <c r="D1297" i="1"/>
  <c r="C1297" i="1"/>
  <c r="G1297" i="1" s="1"/>
  <c r="D1296" i="1"/>
  <c r="C1296" i="1"/>
  <c r="D1294" i="1"/>
  <c r="C1294" i="1"/>
  <c r="H1293" i="1"/>
  <c r="D1293" i="1"/>
  <c r="C1293" i="1"/>
  <c r="G1293" i="1" s="1"/>
  <c r="H1292" i="1"/>
  <c r="D1292" i="1"/>
  <c r="C1292" i="1"/>
  <c r="D1291" i="1"/>
  <c r="C1291" i="1"/>
  <c r="D1290" i="1"/>
  <c r="C1290" i="1"/>
  <c r="H1289" i="1"/>
  <c r="D1289" i="1"/>
  <c r="C1289" i="1"/>
  <c r="G1289" i="1" s="1"/>
  <c r="H1288" i="1"/>
  <c r="D1288" i="1"/>
  <c r="C1288" i="1"/>
  <c r="D1287" i="1"/>
  <c r="C1287" i="1"/>
  <c r="D1286" i="1"/>
  <c r="C1286" i="1"/>
  <c r="H1285" i="1"/>
  <c r="D1285" i="1"/>
  <c r="C1285" i="1"/>
  <c r="G1285" i="1" s="1"/>
  <c r="D1284" i="1"/>
  <c r="H1284" i="1" s="1"/>
  <c r="C1284" i="1"/>
  <c r="D1283" i="1"/>
  <c r="C1283" i="1"/>
  <c r="H1283" i="1" s="1"/>
  <c r="D1282" i="1"/>
  <c r="C1282" i="1"/>
  <c r="C1281" i="1"/>
  <c r="H1280" i="1"/>
  <c r="D1280" i="1"/>
  <c r="C1280" i="1"/>
  <c r="D1279" i="1"/>
  <c r="C1279" i="1"/>
  <c r="H1277" i="1"/>
  <c r="D1277" i="1"/>
  <c r="C1277" i="1"/>
  <c r="G1277" i="1" s="1"/>
  <c r="H1276" i="1"/>
  <c r="D1276" i="1"/>
  <c r="C1276" i="1"/>
  <c r="D1275" i="1"/>
  <c r="C1275" i="1"/>
  <c r="H1275" i="1" s="1"/>
  <c r="D1274" i="1"/>
  <c r="C1274" i="1"/>
  <c r="H1273" i="1"/>
  <c r="D1273" i="1"/>
  <c r="C1273" i="1"/>
  <c r="G1273" i="1" s="1"/>
  <c r="H1272" i="1"/>
  <c r="D1272" i="1"/>
  <c r="C1272" i="1"/>
  <c r="G1271" i="1"/>
  <c r="D1271" i="1"/>
  <c r="H1271" i="1" s="1"/>
  <c r="C1271" i="1"/>
  <c r="G1270" i="1"/>
  <c r="D1270" i="1"/>
  <c r="H1270" i="1" s="1"/>
  <c r="C1270" i="1"/>
  <c r="G1269" i="1"/>
  <c r="D1269" i="1"/>
  <c r="H1269" i="1" s="1"/>
  <c r="C1269" i="1"/>
  <c r="G1268" i="1"/>
  <c r="D1268" i="1"/>
  <c r="H1268" i="1" s="1"/>
  <c r="C1268" i="1"/>
  <c r="D1267" i="1"/>
  <c r="H1267" i="1" s="1"/>
  <c r="C1267" i="1"/>
  <c r="D1266" i="1"/>
  <c r="H1266" i="1" s="1"/>
  <c r="C1266" i="1"/>
  <c r="D1265" i="1"/>
  <c r="H1265" i="1" s="1"/>
  <c r="C1265" i="1"/>
  <c r="C1264" i="1"/>
  <c r="D1263" i="1"/>
  <c r="H1263" i="1" s="1"/>
  <c r="C1263" i="1"/>
  <c r="D1262" i="1"/>
  <c r="H1262" i="1" s="1"/>
  <c r="C1262" i="1"/>
  <c r="D1261" i="1"/>
  <c r="H1261" i="1" s="1"/>
  <c r="C1261" i="1"/>
  <c r="C1260" i="1"/>
  <c r="D1258" i="1"/>
  <c r="H1258" i="1" s="1"/>
  <c r="C1258" i="1"/>
  <c r="D1257" i="1"/>
  <c r="H1257" i="1" s="1"/>
  <c r="C1257" i="1"/>
  <c r="C1256" i="1"/>
  <c r="G1254" i="1"/>
  <c r="D1254" i="1"/>
  <c r="H1254" i="1" s="1"/>
  <c r="C1254" i="1"/>
  <c r="D1253" i="1"/>
  <c r="C1253" i="1"/>
  <c r="D1252" i="1"/>
  <c r="H1252" i="1" s="1"/>
  <c r="C1252" i="1"/>
  <c r="D1251" i="1"/>
  <c r="H1251" i="1" s="1"/>
  <c r="C1251" i="1"/>
  <c r="G1250" i="1"/>
  <c r="D1250" i="1"/>
  <c r="H1250" i="1" s="1"/>
  <c r="C1250" i="1"/>
  <c r="D1249" i="1"/>
  <c r="C1249" i="1"/>
  <c r="D1248" i="1"/>
  <c r="H1248" i="1" s="1"/>
  <c r="C1248" i="1"/>
  <c r="D1247" i="1"/>
  <c r="H1247" i="1" s="1"/>
  <c r="C1247" i="1"/>
  <c r="G1246" i="1"/>
  <c r="D1246" i="1"/>
  <c r="H1246" i="1" s="1"/>
  <c r="C1246" i="1"/>
  <c r="D1245" i="1"/>
  <c r="C1245" i="1"/>
  <c r="D1244" i="1"/>
  <c r="H1244" i="1" s="1"/>
  <c r="C1244" i="1"/>
  <c r="D1243" i="1"/>
  <c r="H1243" i="1" s="1"/>
  <c r="C1243" i="1"/>
  <c r="G1242" i="1"/>
  <c r="D1242" i="1"/>
  <c r="H1242" i="1" s="1"/>
  <c r="C1242" i="1"/>
  <c r="D1241" i="1"/>
  <c r="C1241" i="1"/>
  <c r="D1240" i="1"/>
  <c r="H1240" i="1" s="1"/>
  <c r="C1240" i="1"/>
  <c r="D1239" i="1"/>
  <c r="H1239" i="1" s="1"/>
  <c r="C1239" i="1"/>
  <c r="G1238" i="1"/>
  <c r="D1238" i="1"/>
  <c r="H1238" i="1" s="1"/>
  <c r="C1238" i="1"/>
  <c r="D1237" i="1"/>
  <c r="C1237" i="1"/>
  <c r="D1236" i="1"/>
  <c r="H1236" i="1" s="1"/>
  <c r="C1236" i="1"/>
  <c r="D1235" i="1"/>
  <c r="H1235" i="1" s="1"/>
  <c r="C1235" i="1"/>
  <c r="D1234" i="1"/>
  <c r="H1234" i="1" s="1"/>
  <c r="C1234" i="1"/>
  <c r="D1233" i="1"/>
  <c r="C1233" i="1"/>
  <c r="D1232" i="1"/>
  <c r="H1232" i="1" s="1"/>
  <c r="C1232" i="1"/>
  <c r="D1231" i="1"/>
  <c r="H1231" i="1" s="1"/>
  <c r="C1231" i="1"/>
  <c r="G1230" i="1"/>
  <c r="D1230" i="1"/>
  <c r="H1230" i="1" s="1"/>
  <c r="C1230" i="1"/>
  <c r="D1229" i="1"/>
  <c r="C1229" i="1"/>
  <c r="D1228" i="1"/>
  <c r="H1228" i="1" s="1"/>
  <c r="C1228" i="1"/>
  <c r="D1227" i="1"/>
  <c r="H1227" i="1" s="1"/>
  <c r="C1227" i="1"/>
  <c r="G1226" i="1"/>
  <c r="D1226" i="1"/>
  <c r="H1226" i="1" s="1"/>
  <c r="C1226" i="1"/>
  <c r="D1225" i="1"/>
  <c r="C1225" i="1"/>
  <c r="D1224" i="1"/>
  <c r="H1224" i="1" s="1"/>
  <c r="C1224" i="1"/>
  <c r="D1222" i="1"/>
  <c r="C1222" i="1"/>
  <c r="D1221" i="1"/>
  <c r="H1221" i="1" s="1"/>
  <c r="C1221" i="1"/>
  <c r="D1220" i="1"/>
  <c r="H1220" i="1" s="1"/>
  <c r="C1220" i="1"/>
  <c r="G1219" i="1"/>
  <c r="D1219" i="1"/>
  <c r="H1219" i="1" s="1"/>
  <c r="C1219" i="1"/>
  <c r="D1218" i="1"/>
  <c r="C1218" i="1"/>
  <c r="D1217" i="1"/>
  <c r="H1217" i="1" s="1"/>
  <c r="C1217" i="1"/>
  <c r="D1216" i="1"/>
  <c r="H1216" i="1" s="1"/>
  <c r="C1216" i="1"/>
  <c r="G1215" i="1"/>
  <c r="D1215" i="1"/>
  <c r="H1215" i="1" s="1"/>
  <c r="C1215" i="1"/>
  <c r="D1214" i="1"/>
  <c r="C1214" i="1"/>
  <c r="D1213" i="1"/>
  <c r="H1213" i="1" s="1"/>
  <c r="C1213" i="1"/>
  <c r="D1212" i="1"/>
  <c r="H1212" i="1" s="1"/>
  <c r="C1212" i="1"/>
  <c r="G1211" i="1"/>
  <c r="D1211" i="1"/>
  <c r="H1211" i="1" s="1"/>
  <c r="C1211" i="1"/>
  <c r="D1210" i="1"/>
  <c r="C1210" i="1"/>
  <c r="D1209" i="1"/>
  <c r="H1209" i="1" s="1"/>
  <c r="C1209" i="1"/>
  <c r="D1208" i="1"/>
  <c r="H1208" i="1" s="1"/>
  <c r="C1208" i="1"/>
  <c r="G1207" i="1"/>
  <c r="D1207" i="1"/>
  <c r="H1207" i="1" s="1"/>
  <c r="C1207" i="1"/>
  <c r="D1206" i="1"/>
  <c r="C1206" i="1"/>
  <c r="D1205" i="1"/>
  <c r="H1205" i="1" s="1"/>
  <c r="C1205" i="1"/>
  <c r="D1204" i="1"/>
  <c r="H1204" i="1" s="1"/>
  <c r="C1204" i="1"/>
  <c r="D1203" i="1"/>
  <c r="C1203" i="1"/>
  <c r="G1203" i="1" s="1"/>
  <c r="D1202" i="1"/>
  <c r="C1202" i="1"/>
  <c r="D1201" i="1"/>
  <c r="C1201" i="1"/>
  <c r="D1200" i="1"/>
  <c r="H1200" i="1" s="1"/>
  <c r="C1200" i="1"/>
  <c r="D1199" i="1"/>
  <c r="H1199" i="1" s="1"/>
  <c r="C1199" i="1"/>
  <c r="D1198" i="1"/>
  <c r="C1198" i="1"/>
  <c r="D1197" i="1"/>
  <c r="H1197" i="1" s="1"/>
  <c r="C1197" i="1"/>
  <c r="D1196" i="1"/>
  <c r="H1196" i="1" s="1"/>
  <c r="C1196" i="1"/>
  <c r="G1195" i="1"/>
  <c r="D1195" i="1"/>
  <c r="H1195" i="1" s="1"/>
  <c r="C1195" i="1"/>
  <c r="D1194" i="1"/>
  <c r="C1194" i="1"/>
  <c r="D1193" i="1"/>
  <c r="H1193" i="1" s="1"/>
  <c r="C1193" i="1"/>
  <c r="D1192" i="1"/>
  <c r="H1192" i="1" s="1"/>
  <c r="C1192" i="1"/>
  <c r="G1191" i="1"/>
  <c r="D1191" i="1"/>
  <c r="H1191" i="1" s="1"/>
  <c r="C1191" i="1"/>
  <c r="D1190" i="1"/>
  <c r="C1190" i="1"/>
  <c r="D1189" i="1"/>
  <c r="H1189" i="1" s="1"/>
  <c r="C1189" i="1"/>
  <c r="D1188" i="1"/>
  <c r="H1188" i="1" s="1"/>
  <c r="C1188" i="1"/>
  <c r="G1187" i="1"/>
  <c r="D1187" i="1"/>
  <c r="H1187" i="1" s="1"/>
  <c r="C1187" i="1"/>
  <c r="D1186" i="1"/>
  <c r="C1186" i="1"/>
  <c r="C1185" i="1"/>
  <c r="D1184" i="1"/>
  <c r="H1184" i="1" s="1"/>
  <c r="C1184" i="1"/>
  <c r="D1183" i="1"/>
  <c r="H1183" i="1" s="1"/>
  <c r="C1183" i="1"/>
  <c r="D1179" i="1"/>
  <c r="H1179" i="1" s="1"/>
  <c r="C1179" i="1"/>
  <c r="G1178" i="1"/>
  <c r="D1178" i="1"/>
  <c r="H1178" i="1" s="1"/>
  <c r="C1178" i="1"/>
  <c r="D1177" i="1"/>
  <c r="C1177" i="1"/>
  <c r="D1176" i="1"/>
  <c r="H1176" i="1" s="1"/>
  <c r="C1176" i="1"/>
  <c r="D1175" i="1"/>
  <c r="H1175" i="1" s="1"/>
  <c r="C1175" i="1"/>
  <c r="G1174" i="1"/>
  <c r="D1174" i="1"/>
  <c r="H1174" i="1" s="1"/>
  <c r="C1174" i="1"/>
  <c r="D1173" i="1"/>
  <c r="C1173" i="1"/>
  <c r="D1172" i="1"/>
  <c r="H1172" i="1" s="1"/>
  <c r="C1172" i="1"/>
  <c r="D1171" i="1"/>
  <c r="H1171" i="1" s="1"/>
  <c r="C1171" i="1"/>
  <c r="C1170" i="1"/>
  <c r="D1169" i="1"/>
  <c r="C1169" i="1"/>
  <c r="D1168" i="1"/>
  <c r="H1168" i="1" s="1"/>
  <c r="C1168" i="1"/>
  <c r="D1167" i="1"/>
  <c r="H1167" i="1" s="1"/>
  <c r="C1167" i="1"/>
  <c r="G1166" i="1"/>
  <c r="D1166" i="1"/>
  <c r="H1166" i="1" s="1"/>
  <c r="C1166" i="1"/>
  <c r="D1165" i="1"/>
  <c r="C1165" i="1"/>
  <c r="D1164" i="1"/>
  <c r="H1164" i="1" s="1"/>
  <c r="C1164" i="1"/>
  <c r="D1163" i="1"/>
  <c r="H1163" i="1" s="1"/>
  <c r="C1163" i="1"/>
  <c r="G1162" i="1"/>
  <c r="D1162" i="1"/>
  <c r="H1162" i="1" s="1"/>
  <c r="C1162" i="1"/>
  <c r="D1161" i="1"/>
  <c r="C1161" i="1"/>
  <c r="D1160" i="1"/>
  <c r="H1160" i="1" s="1"/>
  <c r="C1160" i="1"/>
  <c r="D1159" i="1"/>
  <c r="H1159" i="1" s="1"/>
  <c r="C1159" i="1"/>
  <c r="D1158" i="1"/>
  <c r="H1158" i="1" s="1"/>
  <c r="C1158" i="1"/>
  <c r="D1157" i="1"/>
  <c r="C1157" i="1"/>
  <c r="D1156" i="1"/>
  <c r="H1156" i="1" s="1"/>
  <c r="C1156" i="1"/>
  <c r="D1155" i="1"/>
  <c r="H1155" i="1" s="1"/>
  <c r="C1155" i="1"/>
  <c r="G1154" i="1"/>
  <c r="D1154" i="1"/>
  <c r="H1154" i="1" s="1"/>
  <c r="C1154" i="1"/>
  <c r="D1153" i="1"/>
  <c r="C1153" i="1"/>
  <c r="C1152" i="1"/>
  <c r="D1151" i="1"/>
  <c r="H1151" i="1" s="1"/>
  <c r="C1151" i="1"/>
  <c r="G1150" i="1"/>
  <c r="D1150" i="1"/>
  <c r="H1150" i="1" s="1"/>
  <c r="C1150" i="1"/>
  <c r="D1149" i="1"/>
  <c r="C1149" i="1"/>
  <c r="D1148" i="1"/>
  <c r="H1148" i="1" s="1"/>
  <c r="C1148" i="1"/>
  <c r="D1147" i="1"/>
  <c r="H1147" i="1" s="1"/>
  <c r="C1147" i="1"/>
  <c r="G1146" i="1"/>
  <c r="D1146" i="1"/>
  <c r="H1146" i="1" s="1"/>
  <c r="C1146" i="1"/>
  <c r="D1145" i="1"/>
  <c r="C1145" i="1"/>
  <c r="D1144" i="1"/>
  <c r="H1144" i="1" s="1"/>
  <c r="C1144" i="1"/>
  <c r="D1143" i="1"/>
  <c r="H1143" i="1" s="1"/>
  <c r="C1143" i="1"/>
  <c r="G1142" i="1"/>
  <c r="D1142" i="1"/>
  <c r="H1142" i="1" s="1"/>
  <c r="C1142" i="1"/>
  <c r="D1141" i="1"/>
  <c r="C1141" i="1"/>
  <c r="D1140" i="1"/>
  <c r="H1140" i="1" s="1"/>
  <c r="C1140" i="1"/>
  <c r="D1139" i="1"/>
  <c r="H1139" i="1" s="1"/>
  <c r="C1139" i="1"/>
  <c r="G1138" i="1"/>
  <c r="D1138" i="1"/>
  <c r="H1138" i="1" s="1"/>
  <c r="C1138" i="1"/>
  <c r="D1137" i="1"/>
  <c r="C1137" i="1"/>
  <c r="D1136" i="1"/>
  <c r="H1136" i="1" s="1"/>
  <c r="C1136" i="1"/>
  <c r="D1135" i="1"/>
  <c r="H1135" i="1" s="1"/>
  <c r="C1135" i="1"/>
  <c r="G1134" i="1"/>
  <c r="D1134" i="1"/>
  <c r="H1134" i="1" s="1"/>
  <c r="C1134" i="1"/>
  <c r="D1133" i="1"/>
  <c r="C1133" i="1"/>
  <c r="D1132" i="1"/>
  <c r="H1132" i="1" s="1"/>
  <c r="C1132" i="1"/>
  <c r="D1131" i="1"/>
  <c r="H1131" i="1" s="1"/>
  <c r="C1131" i="1"/>
  <c r="G1130" i="1"/>
  <c r="D1130" i="1"/>
  <c r="H1130" i="1" s="1"/>
  <c r="C1130" i="1"/>
  <c r="D1129" i="1"/>
  <c r="C1129" i="1"/>
  <c r="D1128" i="1"/>
  <c r="H1128" i="1" s="1"/>
  <c r="C1128" i="1"/>
  <c r="D1127" i="1"/>
  <c r="H1127" i="1" s="1"/>
  <c r="C1127" i="1"/>
  <c r="G1126" i="1"/>
  <c r="D1126" i="1"/>
  <c r="H1126" i="1" s="1"/>
  <c r="C1126" i="1"/>
  <c r="D1125" i="1"/>
  <c r="C1125" i="1"/>
  <c r="D1124" i="1"/>
  <c r="G1123" i="1"/>
  <c r="D1123" i="1"/>
  <c r="H1123" i="1" s="1"/>
  <c r="C1123" i="1"/>
  <c r="D1122" i="1"/>
  <c r="C1122" i="1"/>
  <c r="D1121" i="1"/>
  <c r="H1121" i="1" s="1"/>
  <c r="C1121" i="1"/>
  <c r="D1120" i="1"/>
  <c r="H1120" i="1" s="1"/>
  <c r="C1120" i="1"/>
  <c r="G1119" i="1"/>
  <c r="D1119" i="1"/>
  <c r="H1119" i="1" s="1"/>
  <c r="C1119" i="1"/>
  <c r="D1118" i="1"/>
  <c r="C1118" i="1"/>
  <c r="D1117" i="1"/>
  <c r="H1117" i="1" s="1"/>
  <c r="C1117" i="1"/>
  <c r="D1116" i="1"/>
  <c r="H1116" i="1" s="1"/>
  <c r="C1116" i="1"/>
  <c r="G1115" i="1"/>
  <c r="D1115" i="1"/>
  <c r="H1115" i="1" s="1"/>
  <c r="C1115" i="1"/>
  <c r="D1114" i="1"/>
  <c r="C1114" i="1"/>
  <c r="D1113" i="1"/>
  <c r="H1113" i="1" s="1"/>
  <c r="C1113" i="1"/>
  <c r="D1112" i="1"/>
  <c r="H1112" i="1" s="1"/>
  <c r="C1112" i="1"/>
  <c r="G1111" i="1"/>
  <c r="D1111" i="1"/>
  <c r="H1111" i="1" s="1"/>
  <c r="C1111" i="1"/>
  <c r="D1110" i="1"/>
  <c r="C1110" i="1"/>
  <c r="D1109" i="1"/>
  <c r="H1109" i="1" s="1"/>
  <c r="C1109" i="1"/>
  <c r="D1108" i="1"/>
  <c r="H1108" i="1" s="1"/>
  <c r="C1108" i="1"/>
  <c r="G1107" i="1"/>
  <c r="D1107" i="1"/>
  <c r="H1107" i="1" s="1"/>
  <c r="C1107" i="1"/>
  <c r="D1106" i="1"/>
  <c r="C1106" i="1"/>
  <c r="D1105" i="1"/>
  <c r="H1105" i="1" s="1"/>
  <c r="C1105" i="1"/>
  <c r="D1104" i="1"/>
  <c r="H1104" i="1" s="1"/>
  <c r="C1104" i="1"/>
  <c r="G1103" i="1"/>
  <c r="D1103" i="1"/>
  <c r="H1103" i="1" s="1"/>
  <c r="C1103" i="1"/>
  <c r="D1102" i="1"/>
  <c r="C1102" i="1"/>
  <c r="D1101" i="1"/>
  <c r="H1101" i="1" s="1"/>
  <c r="C1101" i="1"/>
  <c r="D1100" i="1"/>
  <c r="H1100" i="1" s="1"/>
  <c r="C1100" i="1"/>
  <c r="G1099" i="1"/>
  <c r="D1099" i="1"/>
  <c r="H1099" i="1" s="1"/>
  <c r="C1099" i="1"/>
  <c r="D1098" i="1"/>
  <c r="C1098" i="1"/>
  <c r="D1097" i="1"/>
  <c r="H1097" i="1" s="1"/>
  <c r="C1097" i="1"/>
  <c r="D1096" i="1"/>
  <c r="H1096" i="1" s="1"/>
  <c r="C1096" i="1"/>
  <c r="G1095" i="1"/>
  <c r="D1095" i="1"/>
  <c r="H1095" i="1" s="1"/>
  <c r="C1095" i="1"/>
  <c r="D1094" i="1"/>
  <c r="C1094" i="1"/>
  <c r="C1093" i="1"/>
  <c r="D1092" i="1"/>
  <c r="H1092" i="1" s="1"/>
  <c r="C1092" i="1"/>
  <c r="G1091" i="1"/>
  <c r="D1091" i="1"/>
  <c r="H1091" i="1" s="1"/>
  <c r="C1091" i="1"/>
  <c r="D1090" i="1"/>
  <c r="C1090" i="1"/>
  <c r="D1089" i="1"/>
  <c r="H1089" i="1" s="1"/>
  <c r="C1089" i="1"/>
  <c r="D1088" i="1"/>
  <c r="H1088" i="1" s="1"/>
  <c r="C1088" i="1"/>
  <c r="D1087" i="1"/>
  <c r="H1087" i="1" s="1"/>
  <c r="C1087" i="1"/>
  <c r="D1086" i="1"/>
  <c r="C1086" i="1"/>
  <c r="D1085" i="1"/>
  <c r="H1085" i="1" s="1"/>
  <c r="C1085" i="1"/>
  <c r="D1084" i="1"/>
  <c r="H1084" i="1" s="1"/>
  <c r="C1084" i="1"/>
  <c r="G1083" i="1"/>
  <c r="D1083" i="1"/>
  <c r="H1083" i="1" s="1"/>
  <c r="C1083" i="1"/>
  <c r="D1082" i="1"/>
  <c r="C1082" i="1"/>
  <c r="D1081" i="1"/>
  <c r="H1081" i="1" s="1"/>
  <c r="C1081" i="1"/>
  <c r="D1080" i="1"/>
  <c r="H1080" i="1" s="1"/>
  <c r="C1080" i="1"/>
  <c r="G1079" i="1"/>
  <c r="D1079" i="1"/>
  <c r="H1079" i="1" s="1"/>
  <c r="C1079" i="1"/>
  <c r="D1078" i="1"/>
  <c r="C1078" i="1"/>
  <c r="D1077" i="1"/>
  <c r="H1077" i="1" s="1"/>
  <c r="C1077" i="1"/>
  <c r="D1076" i="1"/>
  <c r="H1076" i="1" s="1"/>
  <c r="C1076" i="1"/>
  <c r="G1073" i="1"/>
  <c r="D1073" i="1"/>
  <c r="H1073" i="1" s="1"/>
  <c r="C1073" i="1"/>
  <c r="D1072" i="1"/>
  <c r="C1072" i="1"/>
  <c r="D1071" i="1"/>
  <c r="H1071" i="1" s="1"/>
  <c r="C1071" i="1"/>
  <c r="D1070" i="1"/>
  <c r="H1070" i="1" s="1"/>
  <c r="C1070" i="1"/>
  <c r="G1069" i="1"/>
  <c r="D1069" i="1"/>
  <c r="H1069" i="1" s="1"/>
  <c r="C1069" i="1"/>
  <c r="D1068" i="1"/>
  <c r="C1068" i="1"/>
  <c r="D1067" i="1"/>
  <c r="H1067" i="1" s="1"/>
  <c r="C1067" i="1"/>
  <c r="D1066" i="1"/>
  <c r="H1066" i="1" s="1"/>
  <c r="C1066" i="1"/>
  <c r="G1065" i="1"/>
  <c r="D1065" i="1"/>
  <c r="H1065" i="1" s="1"/>
  <c r="C1065" i="1"/>
  <c r="D1064" i="1"/>
  <c r="C1064" i="1"/>
  <c r="D1063" i="1"/>
  <c r="H1063" i="1" s="1"/>
  <c r="C1063" i="1"/>
  <c r="D1062" i="1"/>
  <c r="H1062" i="1" s="1"/>
  <c r="C1062" i="1"/>
  <c r="C1061" i="1"/>
  <c r="D1060" i="1"/>
  <c r="C1060" i="1"/>
  <c r="D1059" i="1"/>
  <c r="H1059" i="1" s="1"/>
  <c r="C1059" i="1"/>
  <c r="D1058" i="1"/>
  <c r="H1058" i="1" s="1"/>
  <c r="C1058" i="1"/>
  <c r="C1057" i="1"/>
  <c r="D1056" i="1"/>
  <c r="C1056" i="1"/>
  <c r="D1055" i="1"/>
  <c r="H1055" i="1" s="1"/>
  <c r="C1055" i="1"/>
  <c r="D1054" i="1"/>
  <c r="H1054" i="1" s="1"/>
  <c r="C1054" i="1"/>
  <c r="D1053" i="1"/>
  <c r="H1053" i="1" s="1"/>
  <c r="C1053" i="1"/>
  <c r="D1052" i="1"/>
  <c r="C1052" i="1"/>
  <c r="D1051" i="1"/>
  <c r="H1051" i="1" s="1"/>
  <c r="C1051" i="1"/>
  <c r="C1050" i="1"/>
  <c r="G1049" i="1"/>
  <c r="D1049" i="1"/>
  <c r="H1049" i="1" s="1"/>
  <c r="C1049" i="1"/>
  <c r="D1048" i="1"/>
  <c r="C1048" i="1"/>
  <c r="D1047" i="1"/>
  <c r="H1047" i="1" s="1"/>
  <c r="C1047" i="1"/>
  <c r="D1046" i="1"/>
  <c r="H1046" i="1" s="1"/>
  <c r="C1046" i="1"/>
  <c r="G1045" i="1"/>
  <c r="D1045" i="1"/>
  <c r="H1045" i="1" s="1"/>
  <c r="C1045" i="1"/>
  <c r="D1044" i="1"/>
  <c r="C1044" i="1"/>
  <c r="D1043" i="1"/>
  <c r="H1043" i="1" s="1"/>
  <c r="C1043" i="1"/>
  <c r="D1042" i="1"/>
  <c r="H1042" i="1" s="1"/>
  <c r="C1042" i="1"/>
  <c r="G1041" i="1"/>
  <c r="D1041" i="1"/>
  <c r="H1041" i="1" s="1"/>
  <c r="C1041" i="1"/>
  <c r="D1040" i="1"/>
  <c r="C1040" i="1"/>
  <c r="D1039" i="1"/>
  <c r="H1039" i="1" s="1"/>
  <c r="C1039" i="1"/>
  <c r="D1038" i="1"/>
  <c r="H1038" i="1" s="1"/>
  <c r="C1038" i="1"/>
  <c r="G1037" i="1"/>
  <c r="D1037" i="1"/>
  <c r="H1037" i="1" s="1"/>
  <c r="C1037" i="1"/>
  <c r="D1036" i="1"/>
  <c r="C1036" i="1"/>
  <c r="D1035" i="1"/>
  <c r="H1035" i="1" s="1"/>
  <c r="C1035" i="1"/>
  <c r="C1034" i="1"/>
  <c r="D1033" i="1"/>
  <c r="H1033" i="1" s="1"/>
  <c r="C1033" i="1"/>
  <c r="D1032" i="1"/>
  <c r="C1032" i="1"/>
  <c r="D1031" i="1"/>
  <c r="H1031" i="1" s="1"/>
  <c r="C1031" i="1"/>
  <c r="D1030" i="1"/>
  <c r="H1030" i="1" s="1"/>
  <c r="C1030" i="1"/>
  <c r="G1029" i="1"/>
  <c r="D1029" i="1"/>
  <c r="H1029" i="1" s="1"/>
  <c r="C1029" i="1"/>
  <c r="D1028" i="1"/>
  <c r="C1028" i="1"/>
  <c r="D1027" i="1"/>
  <c r="H1027" i="1" s="1"/>
  <c r="C1027" i="1"/>
  <c r="D1026" i="1"/>
  <c r="H1026" i="1" s="1"/>
  <c r="C1026" i="1"/>
  <c r="C1025" i="1"/>
  <c r="C1024" i="1"/>
  <c r="D1023" i="1"/>
  <c r="H1023" i="1" s="1"/>
  <c r="C1023" i="1"/>
  <c r="D1022" i="1"/>
  <c r="H1022" i="1" s="1"/>
  <c r="C1022" i="1"/>
  <c r="D1021" i="1"/>
  <c r="H1021" i="1" s="1"/>
  <c r="C1021" i="1"/>
  <c r="D1020" i="1"/>
  <c r="C1020" i="1"/>
  <c r="D1019" i="1"/>
  <c r="H1019" i="1" s="1"/>
  <c r="C1019" i="1"/>
  <c r="D1018" i="1"/>
  <c r="H1018" i="1" s="1"/>
  <c r="C1018" i="1"/>
  <c r="D1016" i="1"/>
  <c r="H1016" i="1" s="1"/>
  <c r="C1016" i="1"/>
  <c r="D1015" i="1"/>
  <c r="H1015" i="1" s="1"/>
  <c r="C1015" i="1"/>
  <c r="G1014" i="1"/>
  <c r="D1014" i="1"/>
  <c r="H1014" i="1" s="1"/>
  <c r="C1014" i="1"/>
  <c r="D1013" i="1"/>
  <c r="C1013" i="1"/>
  <c r="D1010" i="1"/>
  <c r="H1010" i="1" s="1"/>
  <c r="C1010" i="1"/>
  <c r="D1009" i="1"/>
  <c r="H1009" i="1" s="1"/>
  <c r="C1009" i="1"/>
  <c r="G1008" i="1"/>
  <c r="D1008" i="1"/>
  <c r="H1008" i="1" s="1"/>
  <c r="C1008" i="1"/>
  <c r="D1007" i="1"/>
  <c r="C1007" i="1"/>
  <c r="D1006" i="1"/>
  <c r="H1006" i="1" s="1"/>
  <c r="C1006" i="1"/>
  <c r="D1005" i="1"/>
  <c r="H1005" i="1" s="1"/>
  <c r="C1005" i="1"/>
  <c r="G1004" i="1"/>
  <c r="D1004" i="1"/>
  <c r="H1004" i="1" s="1"/>
  <c r="C1004" i="1"/>
  <c r="D1003" i="1"/>
  <c r="C1003" i="1"/>
  <c r="D1002" i="1"/>
  <c r="H1002" i="1" s="1"/>
  <c r="C1002" i="1"/>
  <c r="D1001" i="1"/>
  <c r="H1001" i="1" s="1"/>
  <c r="C1001" i="1"/>
  <c r="G1000" i="1"/>
  <c r="D1000" i="1"/>
  <c r="H1000" i="1" s="1"/>
  <c r="C1000" i="1"/>
  <c r="D999" i="1"/>
  <c r="C999" i="1"/>
  <c r="D998" i="1"/>
  <c r="H998" i="1" s="1"/>
  <c r="C998" i="1"/>
  <c r="D997" i="1"/>
  <c r="H997" i="1" s="1"/>
  <c r="C997" i="1"/>
  <c r="G996" i="1"/>
  <c r="D996" i="1"/>
  <c r="H996" i="1" s="1"/>
  <c r="C996" i="1"/>
  <c r="D995" i="1"/>
  <c r="C995" i="1"/>
  <c r="D994" i="1"/>
  <c r="H994" i="1" s="1"/>
  <c r="C994" i="1"/>
  <c r="D993" i="1"/>
  <c r="H993" i="1" s="1"/>
  <c r="C993" i="1"/>
  <c r="G992" i="1"/>
  <c r="D992" i="1"/>
  <c r="H992" i="1" s="1"/>
  <c r="C992" i="1"/>
  <c r="D991" i="1"/>
  <c r="C991" i="1"/>
  <c r="D990" i="1"/>
  <c r="H990" i="1" s="1"/>
  <c r="C990" i="1"/>
  <c r="D989" i="1"/>
  <c r="H989" i="1" s="1"/>
  <c r="C989" i="1"/>
  <c r="G988" i="1"/>
  <c r="D988" i="1"/>
  <c r="H988" i="1" s="1"/>
  <c r="C988" i="1"/>
  <c r="D987" i="1"/>
  <c r="C987" i="1"/>
  <c r="D986" i="1"/>
  <c r="H986" i="1" s="1"/>
  <c r="C986" i="1"/>
  <c r="D985" i="1"/>
  <c r="H985" i="1" s="1"/>
  <c r="C985" i="1"/>
  <c r="G984" i="1"/>
  <c r="D984" i="1"/>
  <c r="H984" i="1" s="1"/>
  <c r="C984" i="1"/>
  <c r="D983" i="1"/>
  <c r="C983" i="1"/>
  <c r="D982" i="1"/>
  <c r="H982" i="1" s="1"/>
  <c r="C982" i="1"/>
  <c r="D981" i="1"/>
  <c r="H981" i="1" s="1"/>
  <c r="C981" i="1"/>
  <c r="G980" i="1"/>
  <c r="D980" i="1"/>
  <c r="H980" i="1" s="1"/>
  <c r="C980" i="1"/>
  <c r="D979" i="1"/>
  <c r="C979" i="1"/>
  <c r="D978" i="1"/>
  <c r="H978" i="1" s="1"/>
  <c r="C978" i="1"/>
  <c r="D977" i="1"/>
  <c r="H977" i="1" s="1"/>
  <c r="C977" i="1"/>
  <c r="G976" i="1"/>
  <c r="D976" i="1"/>
  <c r="H976" i="1" s="1"/>
  <c r="C976" i="1"/>
  <c r="D975" i="1"/>
  <c r="C975" i="1"/>
  <c r="D974" i="1"/>
  <c r="H974" i="1" s="1"/>
  <c r="C974" i="1"/>
  <c r="D973" i="1"/>
  <c r="H973" i="1" s="1"/>
  <c r="C973" i="1"/>
  <c r="G972" i="1"/>
  <c r="D972" i="1"/>
  <c r="H972" i="1" s="1"/>
  <c r="C972" i="1"/>
  <c r="D971" i="1"/>
  <c r="C971" i="1"/>
  <c r="D970" i="1"/>
  <c r="H970" i="1" s="1"/>
  <c r="C970" i="1"/>
  <c r="D969" i="1"/>
  <c r="H969" i="1" s="1"/>
  <c r="C969" i="1"/>
  <c r="G968" i="1"/>
  <c r="D968" i="1"/>
  <c r="H968" i="1" s="1"/>
  <c r="C968" i="1"/>
  <c r="D967" i="1"/>
  <c r="C967" i="1"/>
  <c r="D966" i="1"/>
  <c r="H966" i="1" s="1"/>
  <c r="C966" i="1"/>
  <c r="D965" i="1"/>
  <c r="H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D844" i="1"/>
  <c r="G844" i="1" s="1"/>
  <c r="C844" i="1"/>
  <c r="H843" i="1"/>
  <c r="D843" i="1"/>
  <c r="G843" i="1" s="1"/>
  <c r="C843" i="1"/>
  <c r="H842" i="1"/>
  <c r="D842" i="1"/>
  <c r="G842" i="1" s="1"/>
  <c r="C842" i="1"/>
  <c r="D841" i="1"/>
  <c r="G841" i="1" s="1"/>
  <c r="C841" i="1"/>
  <c r="H840" i="1"/>
  <c r="D840" i="1"/>
  <c r="G840" i="1" s="1"/>
  <c r="C840" i="1"/>
  <c r="H839" i="1"/>
  <c r="D839" i="1"/>
  <c r="G839" i="1" s="1"/>
  <c r="C839" i="1"/>
  <c r="H838" i="1"/>
  <c r="D838" i="1"/>
  <c r="G838" i="1" s="1"/>
  <c r="C838" i="1"/>
  <c r="H837" i="1"/>
  <c r="D837" i="1"/>
  <c r="G837" i="1" s="1"/>
  <c r="C837"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D734" i="1"/>
  <c r="G734" i="1" s="1"/>
  <c r="C734" i="1"/>
  <c r="H733" i="1"/>
  <c r="D733" i="1"/>
  <c r="G733" i="1" s="1"/>
  <c r="C733" i="1"/>
  <c r="H732" i="1"/>
  <c r="D732" i="1"/>
  <c r="G732" i="1" s="1"/>
  <c r="C732" i="1"/>
  <c r="H731" i="1"/>
  <c r="D731" i="1"/>
  <c r="G731" i="1" s="1"/>
  <c r="C731" i="1"/>
  <c r="H730" i="1"/>
  <c r="D730" i="1"/>
  <c r="G730" i="1" s="1"/>
  <c r="C730"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D666" i="1"/>
  <c r="G666" i="1" s="1"/>
  <c r="C666" i="1"/>
  <c r="D665" i="1"/>
  <c r="G665" i="1" s="1"/>
  <c r="C665" i="1"/>
  <c r="H664" i="1"/>
  <c r="D664" i="1"/>
  <c r="G664" i="1" s="1"/>
  <c r="C664" i="1"/>
  <c r="H663" i="1"/>
  <c r="D663" i="1"/>
  <c r="G663" i="1" s="1"/>
  <c r="C663"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D652" i="1"/>
  <c r="G652" i="1" s="1"/>
  <c r="C652" i="1"/>
  <c r="D651" i="1"/>
  <c r="G651" i="1" s="1"/>
  <c r="C651" i="1"/>
  <c r="D650" i="1"/>
  <c r="G650" i="1" s="1"/>
  <c r="C650" i="1"/>
  <c r="D649" i="1"/>
  <c r="G649" i="1" s="1"/>
  <c r="C649" i="1"/>
  <c r="H648" i="1"/>
  <c r="D648" i="1"/>
  <c r="G648" i="1" s="1"/>
  <c r="C648" i="1"/>
  <c r="D647" i="1"/>
  <c r="G647" i="1" s="1"/>
  <c r="C647" i="1"/>
  <c r="H646" i="1"/>
  <c r="D646" i="1"/>
  <c r="G646" i="1" s="1"/>
  <c r="C646" i="1"/>
  <c r="H645" i="1"/>
  <c r="D645" i="1"/>
  <c r="G645" i="1" s="1"/>
  <c r="C645" i="1"/>
  <c r="D636" i="1"/>
  <c r="G636" i="1" s="1"/>
  <c r="C636" i="1"/>
  <c r="D635" i="1"/>
  <c r="G635" i="1" s="1"/>
  <c r="C635"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H623" i="1"/>
  <c r="D623" i="1"/>
  <c r="G623" i="1" s="1"/>
  <c r="C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D591" i="1"/>
  <c r="H590" i="1"/>
  <c r="D590" i="1"/>
  <c r="G590" i="1" s="1"/>
  <c r="C590" i="1"/>
  <c r="H589" i="1"/>
  <c r="D589" i="1"/>
  <c r="G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D578" i="1"/>
  <c r="H577" i="1"/>
  <c r="D577" i="1"/>
  <c r="G577" i="1" s="1"/>
  <c r="C577" i="1"/>
  <c r="H576" i="1"/>
  <c r="D576" i="1"/>
  <c r="G576" i="1" s="1"/>
  <c r="C576" i="1"/>
  <c r="H575" i="1"/>
  <c r="D575" i="1"/>
  <c r="G575" i="1" s="1"/>
  <c r="C575" i="1"/>
  <c r="H574" i="1"/>
  <c r="D574" i="1"/>
  <c r="G574" i="1" s="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D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D530"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D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C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D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D423" i="1"/>
  <c r="C423" i="1"/>
  <c r="C422" i="1"/>
  <c r="C421" i="1"/>
  <c r="D416" i="1"/>
  <c r="C416" i="1"/>
  <c r="D415" i="1"/>
  <c r="G415" i="1" s="1"/>
  <c r="C415" i="1"/>
  <c r="H414" i="1"/>
  <c r="D414" i="1"/>
  <c r="G414" i="1" s="1"/>
  <c r="C414" i="1"/>
  <c r="H411" i="1"/>
  <c r="D411" i="1"/>
  <c r="G411" i="1" s="1"/>
  <c r="C411" i="1"/>
  <c r="H410" i="1"/>
  <c r="D410" i="1"/>
  <c r="G410" i="1" s="1"/>
  <c r="C410" i="1"/>
  <c r="H409" i="1"/>
  <c r="D409" i="1"/>
  <c r="G409" i="1" s="1"/>
  <c r="C409" i="1"/>
  <c r="H408"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D401" i="1"/>
  <c r="H400" i="1"/>
  <c r="D400" i="1"/>
  <c r="G400" i="1" s="1"/>
  <c r="C400" i="1"/>
  <c r="D399" i="1"/>
  <c r="G399" i="1" s="1"/>
  <c r="C399" i="1"/>
  <c r="H398" i="1"/>
  <c r="D398" i="1"/>
  <c r="G398" i="1" s="1"/>
  <c r="C398" i="1"/>
  <c r="H397" i="1"/>
  <c r="D397" i="1"/>
  <c r="G397" i="1" s="1"/>
  <c r="C397" i="1"/>
  <c r="C396" i="1"/>
  <c r="H395" i="1"/>
  <c r="D395" i="1"/>
  <c r="G395" i="1" s="1"/>
  <c r="C395" i="1"/>
  <c r="H394" i="1"/>
  <c r="D394" i="1"/>
  <c r="G394" i="1" s="1"/>
  <c r="C394" i="1"/>
  <c r="H393" i="1"/>
  <c r="D393" i="1"/>
  <c r="G393" i="1" s="1"/>
  <c r="C393" i="1"/>
  <c r="H392" i="1"/>
  <c r="D392" i="1"/>
  <c r="G392" i="1" s="1"/>
  <c r="C392" i="1"/>
  <c r="H391" i="1"/>
  <c r="D391" i="1"/>
  <c r="G391" i="1" s="1"/>
  <c r="C391" i="1"/>
  <c r="D390" i="1"/>
  <c r="G390" i="1" s="1"/>
  <c r="C390" i="1"/>
  <c r="H389" i="1"/>
  <c r="D389" i="1"/>
  <c r="G389" i="1" s="1"/>
  <c r="C389" i="1"/>
  <c r="D388" i="1"/>
  <c r="C388" i="1"/>
  <c r="D387" i="1"/>
  <c r="G387" i="1" s="1"/>
  <c r="C387" i="1"/>
  <c r="H386" i="1"/>
  <c r="D386" i="1"/>
  <c r="G386" i="1" s="1"/>
  <c r="C386" i="1"/>
  <c r="H385" i="1"/>
  <c r="D385" i="1"/>
  <c r="G385" i="1" s="1"/>
  <c r="C385" i="1"/>
  <c r="D384" i="1"/>
  <c r="C384" i="1"/>
  <c r="D383" i="1"/>
  <c r="G383" i="1" s="1"/>
  <c r="C383" i="1"/>
  <c r="H382" i="1"/>
  <c r="D382" i="1"/>
  <c r="G382" i="1" s="1"/>
  <c r="C382" i="1"/>
  <c r="D381" i="1"/>
  <c r="G381" i="1" s="1"/>
  <c r="C381" i="1"/>
  <c r="D380" i="1"/>
  <c r="C380" i="1"/>
  <c r="D379" i="1"/>
  <c r="G379" i="1" s="1"/>
  <c r="C379" i="1"/>
  <c r="H378" i="1"/>
  <c r="D378" i="1"/>
  <c r="G378" i="1" s="1"/>
  <c r="C378" i="1"/>
  <c r="H377" i="1"/>
  <c r="D377" i="1"/>
  <c r="G377" i="1" s="1"/>
  <c r="C377" i="1"/>
  <c r="D376" i="1"/>
  <c r="C376" i="1"/>
  <c r="D375" i="1"/>
  <c r="G375" i="1" s="1"/>
  <c r="C375" i="1"/>
  <c r="D374" i="1"/>
  <c r="G374" i="1" s="1"/>
  <c r="C374" i="1"/>
  <c r="D373" i="1"/>
  <c r="G373" i="1" s="1"/>
  <c r="C373" i="1"/>
  <c r="D372" i="1"/>
  <c r="C372" i="1"/>
  <c r="D371" i="1"/>
  <c r="G371" i="1" s="1"/>
  <c r="C371" i="1"/>
  <c r="H370" i="1"/>
  <c r="D370" i="1"/>
  <c r="G370" i="1" s="1"/>
  <c r="C370" i="1"/>
  <c r="D369" i="1"/>
  <c r="G369" i="1" s="1"/>
  <c r="C369" i="1"/>
  <c r="H367" i="1"/>
  <c r="D367" i="1"/>
  <c r="G367" i="1" s="1"/>
  <c r="C367" i="1"/>
  <c r="H366" i="1"/>
  <c r="D366" i="1"/>
  <c r="G366" i="1" s="1"/>
  <c r="C366" i="1"/>
  <c r="D365" i="1"/>
  <c r="C365" i="1"/>
  <c r="D364" i="1"/>
  <c r="G364" i="1" s="1"/>
  <c r="C364" i="1"/>
  <c r="H363" i="1"/>
  <c r="D363" i="1"/>
  <c r="G363" i="1" s="1"/>
  <c r="C363" i="1"/>
  <c r="H362" i="1"/>
  <c r="D362" i="1"/>
  <c r="G362" i="1" s="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H337" i="1" s="1"/>
  <c r="C337" i="1"/>
  <c r="G336" i="1"/>
  <c r="D336" i="1"/>
  <c r="H336" i="1" s="1"/>
  <c r="C336" i="1"/>
  <c r="D335" i="1"/>
  <c r="H335" i="1" s="1"/>
  <c r="C335" i="1"/>
  <c r="D334" i="1"/>
  <c r="H334" i="1" s="1"/>
  <c r="C334" i="1"/>
  <c r="D333" i="1"/>
  <c r="H333" i="1" s="1"/>
  <c r="C333" i="1"/>
  <c r="G332" i="1"/>
  <c r="D332" i="1"/>
  <c r="H332" i="1" s="1"/>
  <c r="C332" i="1"/>
  <c r="D331" i="1"/>
  <c r="H331" i="1" s="1"/>
  <c r="C331" i="1"/>
  <c r="D330" i="1"/>
  <c r="H330" i="1" s="1"/>
  <c r="C330" i="1"/>
  <c r="D329" i="1"/>
  <c r="H329" i="1" s="1"/>
  <c r="C329" i="1"/>
  <c r="G328" i="1"/>
  <c r="D328" i="1"/>
  <c r="H328" i="1" s="1"/>
  <c r="C328" i="1"/>
  <c r="D327" i="1"/>
  <c r="H327" i="1" s="1"/>
  <c r="C327" i="1"/>
  <c r="D326" i="1"/>
  <c r="H326" i="1" s="1"/>
  <c r="C326" i="1"/>
  <c r="D325" i="1"/>
  <c r="H325" i="1" s="1"/>
  <c r="C325" i="1"/>
  <c r="G324" i="1"/>
  <c r="D324" i="1"/>
  <c r="H324" i="1" s="1"/>
  <c r="C324" i="1"/>
  <c r="D323" i="1"/>
  <c r="H323" i="1" s="1"/>
  <c r="C323" i="1"/>
  <c r="D322" i="1"/>
  <c r="H322" i="1" s="1"/>
  <c r="C322" i="1"/>
  <c r="D321" i="1"/>
  <c r="H321" i="1" s="1"/>
  <c r="C321" i="1"/>
  <c r="G320" i="1"/>
  <c r="D320" i="1"/>
  <c r="H320" i="1" s="1"/>
  <c r="C320" i="1"/>
  <c r="D319" i="1"/>
  <c r="H319" i="1" s="1"/>
  <c r="C319" i="1"/>
  <c r="D318" i="1"/>
  <c r="H318" i="1" s="1"/>
  <c r="C318" i="1"/>
  <c r="G317" i="1"/>
  <c r="D317" i="1"/>
  <c r="H317" i="1" s="1"/>
  <c r="C317" i="1"/>
  <c r="D316" i="1"/>
  <c r="D315" i="1"/>
  <c r="C315" i="1"/>
  <c r="D314" i="1"/>
  <c r="C314" i="1"/>
  <c r="D313" i="1"/>
  <c r="C313" i="1"/>
  <c r="D312" i="1"/>
  <c r="C312" i="1"/>
  <c r="D311" i="1"/>
  <c r="C311" i="1"/>
  <c r="D310" i="1"/>
  <c r="C310" i="1"/>
  <c r="D309" i="1"/>
  <c r="C309" i="1"/>
  <c r="D308" i="1"/>
  <c r="C308" i="1"/>
  <c r="D307" i="1"/>
  <c r="C307" i="1"/>
  <c r="D306" i="1"/>
  <c r="C306" i="1"/>
  <c r="C305" i="1"/>
  <c r="D304" i="1"/>
  <c r="H302" i="1"/>
  <c r="G302" i="1"/>
  <c r="D302" i="1"/>
  <c r="C302" i="1"/>
  <c r="H301" i="1"/>
  <c r="G301" i="1"/>
  <c r="D301" i="1"/>
  <c r="C301" i="1"/>
  <c r="D300" i="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H271" i="1" s="1"/>
  <c r="C271" i="1"/>
  <c r="D270" i="1"/>
  <c r="H270" i="1" s="1"/>
  <c r="C270"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G257" i="1"/>
  <c r="D257" i="1"/>
  <c r="H257" i="1" s="1"/>
  <c r="C257" i="1"/>
  <c r="D256" i="1"/>
  <c r="H256" i="1" s="1"/>
  <c r="C256" i="1"/>
  <c r="D255" i="1"/>
  <c r="H255" i="1" s="1"/>
  <c r="C255" i="1"/>
  <c r="G254" i="1"/>
  <c r="D254" i="1"/>
  <c r="H254" i="1" s="1"/>
  <c r="C254" i="1"/>
  <c r="G253" i="1"/>
  <c r="D253" i="1"/>
  <c r="H253" i="1" s="1"/>
  <c r="C253" i="1"/>
  <c r="D252" i="1"/>
  <c r="H252" i="1" s="1"/>
  <c r="C252" i="1"/>
  <c r="D251" i="1"/>
  <c r="H251" i="1" s="1"/>
  <c r="C251" i="1"/>
  <c r="G250" i="1"/>
  <c r="D250" i="1"/>
  <c r="H250" i="1" s="1"/>
  <c r="C250" i="1"/>
  <c r="G249" i="1"/>
  <c r="D249" i="1"/>
  <c r="H249" i="1" s="1"/>
  <c r="C249" i="1"/>
  <c r="D248" i="1"/>
  <c r="H248" i="1" s="1"/>
  <c r="C248" i="1"/>
  <c r="D247" i="1"/>
  <c r="H247" i="1" s="1"/>
  <c r="C247" i="1"/>
  <c r="G246" i="1"/>
  <c r="D246" i="1"/>
  <c r="H246" i="1" s="1"/>
  <c r="C246" i="1"/>
  <c r="G245" i="1"/>
  <c r="D245" i="1"/>
  <c r="H245" i="1" s="1"/>
  <c r="C245" i="1"/>
  <c r="D244" i="1"/>
  <c r="H244" i="1" s="1"/>
  <c r="C244" i="1"/>
  <c r="D243" i="1"/>
  <c r="H243" i="1" s="1"/>
  <c r="C243" i="1"/>
  <c r="D242" i="1"/>
  <c r="H242" i="1" s="1"/>
  <c r="C242" i="1"/>
  <c r="G241" i="1"/>
  <c r="D241" i="1"/>
  <c r="C241" i="1"/>
  <c r="D240" i="1"/>
  <c r="G240" i="1" s="1"/>
  <c r="C240" i="1"/>
  <c r="D239" i="1"/>
  <c r="G239" i="1" s="1"/>
  <c r="C239" i="1"/>
  <c r="H239" i="1" s="1"/>
  <c r="G238" i="1"/>
  <c r="D238" i="1"/>
  <c r="C238" i="1"/>
  <c r="H238" i="1" s="1"/>
  <c r="G237" i="1"/>
  <c r="D237" i="1"/>
  <c r="C237" i="1"/>
  <c r="D236" i="1"/>
  <c r="G236" i="1" s="1"/>
  <c r="C236" i="1"/>
  <c r="D235" i="1"/>
  <c r="G235" i="1" s="1"/>
  <c r="C235" i="1"/>
  <c r="H235" i="1" s="1"/>
  <c r="G234" i="1"/>
  <c r="D234" i="1"/>
  <c r="C234" i="1"/>
  <c r="H234" i="1" s="1"/>
  <c r="G233" i="1"/>
  <c r="D233" i="1"/>
  <c r="C233" i="1"/>
  <c r="D232" i="1"/>
  <c r="G232" i="1" s="1"/>
  <c r="C232" i="1"/>
  <c r="D231" i="1"/>
  <c r="G231" i="1" s="1"/>
  <c r="C231" i="1"/>
  <c r="H231" i="1" s="1"/>
  <c r="G230" i="1"/>
  <c r="D230" i="1"/>
  <c r="C230" i="1"/>
  <c r="H230" i="1" s="1"/>
  <c r="G229" i="1"/>
  <c r="D229" i="1"/>
  <c r="C229" i="1"/>
  <c r="D228" i="1"/>
  <c r="G228" i="1" s="1"/>
  <c r="C228" i="1"/>
  <c r="D227" i="1"/>
  <c r="G227" i="1" s="1"/>
  <c r="C227" i="1"/>
  <c r="H227" i="1" s="1"/>
  <c r="D226" i="1"/>
  <c r="G226" i="1" s="1"/>
  <c r="C226" i="1"/>
  <c r="H226" i="1" s="1"/>
  <c r="G225" i="1"/>
  <c r="D225" i="1"/>
  <c r="C225" i="1"/>
  <c r="D224" i="1"/>
  <c r="G224" i="1" s="1"/>
  <c r="C224" i="1"/>
  <c r="D223" i="1"/>
  <c r="G223" i="1" s="1"/>
  <c r="C223" i="1"/>
  <c r="H223" i="1" s="1"/>
  <c r="G222" i="1"/>
  <c r="D222" i="1"/>
  <c r="C222" i="1"/>
  <c r="H222" i="1" s="1"/>
  <c r="G221" i="1"/>
  <c r="D221" i="1"/>
  <c r="C221" i="1"/>
  <c r="D220" i="1"/>
  <c r="G220" i="1" s="1"/>
  <c r="C220" i="1"/>
  <c r="D219" i="1"/>
  <c r="G219" i="1" s="1"/>
  <c r="C219" i="1"/>
  <c r="H219" i="1" s="1"/>
  <c r="G218" i="1"/>
  <c r="D218" i="1"/>
  <c r="C218" i="1"/>
  <c r="H218" i="1" s="1"/>
  <c r="D217" i="1"/>
  <c r="D216" i="1"/>
  <c r="G216" i="1" s="1"/>
  <c r="C216" i="1"/>
  <c r="H216" i="1" s="1"/>
  <c r="D215" i="1"/>
  <c r="G215" i="1" s="1"/>
  <c r="C215" i="1"/>
  <c r="G214" i="1"/>
  <c r="D214" i="1"/>
  <c r="C214" i="1"/>
  <c r="D213" i="1"/>
  <c r="G213" i="1" s="1"/>
  <c r="C213" i="1"/>
  <c r="D212" i="1"/>
  <c r="G212" i="1" s="1"/>
  <c r="C212" i="1"/>
  <c r="H212" i="1" s="1"/>
  <c r="G211" i="1"/>
  <c r="D211" i="1"/>
  <c r="C211" i="1"/>
  <c r="H211" i="1" s="1"/>
  <c r="G210" i="1"/>
  <c r="D210" i="1"/>
  <c r="C210" i="1"/>
  <c r="D209" i="1"/>
  <c r="G209" i="1" s="1"/>
  <c r="C209" i="1"/>
  <c r="D208" i="1"/>
  <c r="G208" i="1" s="1"/>
  <c r="C208" i="1"/>
  <c r="H208" i="1" s="1"/>
  <c r="G207" i="1"/>
  <c r="D207" i="1"/>
  <c r="C207" i="1"/>
  <c r="H207" i="1" s="1"/>
  <c r="G206" i="1"/>
  <c r="D206" i="1"/>
  <c r="C206" i="1"/>
  <c r="D205" i="1"/>
  <c r="G205" i="1" s="1"/>
  <c r="C205" i="1"/>
  <c r="D204" i="1"/>
  <c r="G204" i="1" s="1"/>
  <c r="C204" i="1"/>
  <c r="H204" i="1" s="1"/>
  <c r="G203" i="1"/>
  <c r="D203" i="1"/>
  <c r="C203" i="1"/>
  <c r="H203" i="1" s="1"/>
  <c r="G202" i="1"/>
  <c r="D202" i="1"/>
  <c r="C202" i="1"/>
  <c r="D201" i="1"/>
  <c r="G201" i="1" s="1"/>
  <c r="C201" i="1"/>
  <c r="D200" i="1"/>
  <c r="G200" i="1" s="1"/>
  <c r="C200" i="1"/>
  <c r="H200" i="1" s="1"/>
  <c r="G199" i="1"/>
  <c r="D199" i="1"/>
  <c r="C199" i="1"/>
  <c r="H199" i="1" s="1"/>
  <c r="D197" i="1"/>
  <c r="G197" i="1" s="1"/>
  <c r="C197" i="1"/>
  <c r="H197" i="1" s="1"/>
  <c r="G196" i="1"/>
  <c r="D196" i="1"/>
  <c r="C196" i="1"/>
  <c r="H196" i="1" s="1"/>
  <c r="G195" i="1"/>
  <c r="D195" i="1"/>
  <c r="C195" i="1"/>
  <c r="D194" i="1"/>
  <c r="G194" i="1" s="1"/>
  <c r="C194" i="1"/>
  <c r="D193" i="1"/>
  <c r="G193" i="1" s="1"/>
  <c r="C193" i="1"/>
  <c r="H193" i="1" s="1"/>
  <c r="G192" i="1"/>
  <c r="D192" i="1"/>
  <c r="C192" i="1"/>
  <c r="H192" i="1" s="1"/>
  <c r="G191" i="1"/>
  <c r="D191" i="1"/>
  <c r="C191" i="1"/>
  <c r="C190" i="1"/>
  <c r="D189" i="1"/>
  <c r="G189" i="1" s="1"/>
  <c r="C189" i="1"/>
  <c r="H189" i="1" s="1"/>
  <c r="G188" i="1"/>
  <c r="D188" i="1"/>
  <c r="C188" i="1"/>
  <c r="H188" i="1" s="1"/>
  <c r="G187" i="1"/>
  <c r="D187" i="1"/>
  <c r="C187" i="1"/>
  <c r="D186" i="1"/>
  <c r="G186" i="1" s="1"/>
  <c r="C186" i="1"/>
  <c r="D185" i="1"/>
  <c r="G185" i="1" s="1"/>
  <c r="C185" i="1"/>
  <c r="H185" i="1" s="1"/>
  <c r="G184" i="1"/>
  <c r="D184" i="1"/>
  <c r="C184" i="1"/>
  <c r="H184" i="1" s="1"/>
  <c r="D183" i="1"/>
  <c r="G183" i="1" s="1"/>
  <c r="C183" i="1"/>
  <c r="D182" i="1"/>
  <c r="G182" i="1" s="1"/>
  <c r="C182" i="1"/>
  <c r="D181" i="1"/>
  <c r="G181" i="1" s="1"/>
  <c r="C181" i="1"/>
  <c r="H181" i="1" s="1"/>
  <c r="D180" i="1"/>
  <c r="G180" i="1" s="1"/>
  <c r="C180" i="1"/>
  <c r="H180" i="1" s="1"/>
  <c r="G179" i="1"/>
  <c r="D179" i="1"/>
  <c r="C179" i="1"/>
  <c r="D178" i="1"/>
  <c r="G178" i="1" s="1"/>
  <c r="C178" i="1"/>
  <c r="D177" i="1"/>
  <c r="G177" i="1" s="1"/>
  <c r="C177" i="1"/>
  <c r="D176" i="1"/>
  <c r="G176" i="1" s="1"/>
  <c r="C176" i="1"/>
  <c r="D175" i="1"/>
  <c r="G175" i="1" s="1"/>
  <c r="C175" i="1"/>
  <c r="C174" i="1"/>
  <c r="D173" i="1"/>
  <c r="G173" i="1" s="1"/>
  <c r="C173" i="1"/>
  <c r="H173" i="1" s="1"/>
  <c r="G172" i="1"/>
  <c r="D172" i="1"/>
  <c r="C172" i="1"/>
  <c r="H172" i="1" s="1"/>
  <c r="G171" i="1"/>
  <c r="D171" i="1"/>
  <c r="C171" i="1"/>
  <c r="D170" i="1"/>
  <c r="G170" i="1" s="1"/>
  <c r="C170" i="1"/>
  <c r="D169" i="1"/>
  <c r="G169" i="1" s="1"/>
  <c r="C169" i="1"/>
  <c r="H169" i="1" s="1"/>
  <c r="D168" i="1"/>
  <c r="G168" i="1" s="1"/>
  <c r="C168" i="1"/>
  <c r="D167" i="1"/>
  <c r="G167" i="1" s="1"/>
  <c r="C167" i="1"/>
  <c r="C166" i="1"/>
  <c r="D165" i="1"/>
  <c r="G165" i="1" s="1"/>
  <c r="C165" i="1"/>
  <c r="H165" i="1" s="1"/>
  <c r="D164" i="1"/>
  <c r="G164" i="1" s="1"/>
  <c r="C164" i="1"/>
  <c r="H164" i="1" s="1"/>
  <c r="D163" i="1"/>
  <c r="G163" i="1" s="1"/>
  <c r="C163" i="1"/>
  <c r="D162" i="1"/>
  <c r="G162" i="1" s="1"/>
  <c r="C162" i="1"/>
  <c r="D161" i="1"/>
  <c r="C161" i="1"/>
  <c r="H161" i="1" s="1"/>
  <c r="G159" i="1"/>
  <c r="D159" i="1"/>
  <c r="C159" i="1"/>
  <c r="D158" i="1"/>
  <c r="G158" i="1" s="1"/>
  <c r="C158" i="1"/>
  <c r="D157" i="1"/>
  <c r="C157" i="1"/>
  <c r="H157" i="1" s="1"/>
  <c r="D156" i="1"/>
  <c r="C156" i="1"/>
  <c r="D155" i="1"/>
  <c r="G155" i="1" s="1"/>
  <c r="C155" i="1"/>
  <c r="D154" i="1"/>
  <c r="G154" i="1" s="1"/>
  <c r="C154" i="1"/>
  <c r="D153" i="1"/>
  <c r="C153" i="1"/>
  <c r="H153" i="1" s="1"/>
  <c r="D152" i="1"/>
  <c r="C152" i="1"/>
  <c r="H152" i="1" s="1"/>
  <c r="D151" i="1"/>
  <c r="G151" i="1" s="1"/>
  <c r="C151" i="1"/>
  <c r="D150" i="1"/>
  <c r="G150" i="1" s="1"/>
  <c r="C150" i="1"/>
  <c r="C149" i="1"/>
  <c r="D147" i="1"/>
  <c r="G147" i="1" s="1"/>
  <c r="C147" i="1"/>
  <c r="D146" i="1"/>
  <c r="G146" i="1" s="1"/>
  <c r="C146" i="1"/>
  <c r="D145" i="1"/>
  <c r="C145" i="1"/>
  <c r="H145" i="1" s="1"/>
  <c r="D144" i="1"/>
  <c r="C144" i="1"/>
  <c r="H144" i="1" s="1"/>
  <c r="G143" i="1"/>
  <c r="D143" i="1"/>
  <c r="C143" i="1"/>
  <c r="D142" i="1"/>
  <c r="G142" i="1" s="1"/>
  <c r="C142" i="1"/>
  <c r="D141" i="1"/>
  <c r="C141" i="1"/>
  <c r="H141" i="1" s="1"/>
  <c r="D140" i="1"/>
  <c r="C140" i="1"/>
  <c r="H140" i="1" s="1"/>
  <c r="G139" i="1"/>
  <c r="D139" i="1"/>
  <c r="C139" i="1"/>
  <c r="D138" i="1"/>
  <c r="G138" i="1" s="1"/>
  <c r="C138" i="1"/>
  <c r="D137" i="1"/>
  <c r="C137" i="1"/>
  <c r="H137" i="1" s="1"/>
  <c r="C136" i="1"/>
  <c r="G135" i="1"/>
  <c r="D135" i="1"/>
  <c r="C135" i="1"/>
  <c r="D134" i="1"/>
  <c r="G134" i="1" s="1"/>
  <c r="C134" i="1"/>
  <c r="D133" i="1"/>
  <c r="C133" i="1"/>
  <c r="H133" i="1" s="1"/>
  <c r="D132" i="1"/>
  <c r="C132" i="1"/>
  <c r="H132" i="1" s="1"/>
  <c r="G131" i="1"/>
  <c r="D131" i="1"/>
  <c r="C131" i="1"/>
  <c r="D130" i="1"/>
  <c r="G130" i="1" s="1"/>
  <c r="C130" i="1"/>
  <c r="D129" i="1"/>
  <c r="C129" i="1"/>
  <c r="H129" i="1" s="1"/>
  <c r="D128" i="1"/>
  <c r="C128" i="1"/>
  <c r="H128" i="1" s="1"/>
  <c r="D127" i="1"/>
  <c r="G127" i="1" s="1"/>
  <c r="C127" i="1"/>
  <c r="D126" i="1"/>
  <c r="G126" i="1" s="1"/>
  <c r="C126" i="1"/>
  <c r="D125" i="1"/>
  <c r="C125" i="1"/>
  <c r="D124" i="1"/>
  <c r="C124" i="1"/>
  <c r="H124" i="1" s="1"/>
  <c r="G123" i="1"/>
  <c r="D123" i="1"/>
  <c r="C123" i="1"/>
  <c r="D122" i="1"/>
  <c r="G122" i="1" s="1"/>
  <c r="C122" i="1"/>
  <c r="D120" i="1"/>
  <c r="C120" i="1"/>
  <c r="H120" i="1" s="1"/>
  <c r="G119" i="1"/>
  <c r="D119" i="1"/>
  <c r="C119" i="1"/>
  <c r="D118" i="1"/>
  <c r="G118" i="1" s="1"/>
  <c r="C118" i="1"/>
  <c r="D117" i="1"/>
  <c r="C117" i="1"/>
  <c r="D116" i="1"/>
  <c r="C116" i="1"/>
  <c r="H116" i="1" s="1"/>
  <c r="G115" i="1"/>
  <c r="D115" i="1"/>
  <c r="C115" i="1"/>
  <c r="D114" i="1"/>
  <c r="G114" i="1" s="1"/>
  <c r="C114" i="1"/>
  <c r="D113" i="1"/>
  <c r="C113" i="1"/>
  <c r="H113" i="1" s="1"/>
  <c r="D112" i="1"/>
  <c r="C112" i="1"/>
  <c r="H112" i="1" s="1"/>
  <c r="G111" i="1"/>
  <c r="D111" i="1"/>
  <c r="C111" i="1"/>
  <c r="D110" i="1"/>
  <c r="G110" i="1" s="1"/>
  <c r="C110" i="1"/>
  <c r="D109" i="1"/>
  <c r="C109" i="1"/>
  <c r="H109" i="1" s="1"/>
  <c r="C108" i="1"/>
  <c r="D107" i="1"/>
  <c r="G107" i="1" s="1"/>
  <c r="C107" i="1"/>
  <c r="D106" i="1"/>
  <c r="G106" i="1" s="1"/>
  <c r="C106" i="1"/>
  <c r="D105" i="1"/>
  <c r="C105" i="1"/>
  <c r="H105" i="1" s="1"/>
  <c r="D104" i="1"/>
  <c r="C104" i="1"/>
  <c r="H104" i="1" s="1"/>
  <c r="C103" i="1"/>
  <c r="D101" i="1"/>
  <c r="C101" i="1"/>
  <c r="H101" i="1" s="1"/>
  <c r="D100" i="1"/>
  <c r="C100" i="1"/>
  <c r="H100" i="1" s="1"/>
  <c r="G99" i="1"/>
  <c r="D99" i="1"/>
  <c r="C99" i="1"/>
  <c r="D98" i="1"/>
  <c r="G98" i="1" s="1"/>
  <c r="C98" i="1"/>
  <c r="D97" i="1"/>
  <c r="C97" i="1"/>
  <c r="H97" i="1" s="1"/>
  <c r="D96" i="1"/>
  <c r="C96" i="1"/>
  <c r="H96" i="1" s="1"/>
  <c r="G95" i="1"/>
  <c r="D95" i="1"/>
  <c r="C95" i="1"/>
  <c r="D94" i="1"/>
  <c r="G94" i="1" s="1"/>
  <c r="C94" i="1"/>
  <c r="D93" i="1"/>
  <c r="C93" i="1"/>
  <c r="H93" i="1" s="1"/>
  <c r="D92" i="1"/>
  <c r="C92" i="1"/>
  <c r="H92" i="1" s="1"/>
  <c r="G91" i="1"/>
  <c r="D91" i="1"/>
  <c r="C91" i="1"/>
  <c r="D90" i="1"/>
  <c r="G90" i="1" s="1"/>
  <c r="C90" i="1"/>
  <c r="D89" i="1"/>
  <c r="C89" i="1"/>
  <c r="D88" i="1"/>
  <c r="C88" i="1"/>
  <c r="H88" i="1" s="1"/>
  <c r="C87" i="1"/>
  <c r="D86" i="1"/>
  <c r="G86" i="1" s="1"/>
  <c r="C86" i="1"/>
  <c r="D85" i="1"/>
  <c r="C85" i="1"/>
  <c r="H85" i="1" s="1"/>
  <c r="D84" i="1"/>
  <c r="C84" i="1"/>
  <c r="H84" i="1" s="1"/>
  <c r="G83" i="1"/>
  <c r="D83" i="1"/>
  <c r="C83" i="1"/>
  <c r="D82" i="1"/>
  <c r="G82" i="1" s="1"/>
  <c r="C82" i="1"/>
  <c r="D81" i="1"/>
  <c r="C81" i="1"/>
  <c r="D80" i="1"/>
  <c r="C80" i="1"/>
  <c r="H80" i="1" s="1"/>
  <c r="C79" i="1"/>
  <c r="C78" i="1"/>
  <c r="D77" i="1"/>
  <c r="C77" i="1"/>
  <c r="H77" i="1" s="1"/>
  <c r="D76" i="1"/>
  <c r="C76" i="1"/>
  <c r="H76" i="1" s="1"/>
  <c r="G75" i="1"/>
  <c r="D75" i="1"/>
  <c r="C75" i="1"/>
  <c r="D74" i="1"/>
  <c r="G74" i="1" s="1"/>
  <c r="C74" i="1"/>
  <c r="D73" i="1"/>
  <c r="C73" i="1"/>
  <c r="H73" i="1" s="1"/>
  <c r="D72" i="1"/>
  <c r="C72" i="1"/>
  <c r="H72" i="1" s="1"/>
  <c r="G71" i="1"/>
  <c r="D71" i="1"/>
  <c r="C71" i="1"/>
  <c r="D70" i="1"/>
  <c r="G70" i="1" s="1"/>
  <c r="C70" i="1"/>
  <c r="D69" i="1"/>
  <c r="C69" i="1"/>
  <c r="H69" i="1" s="1"/>
  <c r="D68" i="1"/>
  <c r="C68" i="1"/>
  <c r="H68" i="1" s="1"/>
  <c r="G67" i="1"/>
  <c r="D67" i="1"/>
  <c r="C67" i="1"/>
  <c r="D66" i="1"/>
  <c r="G66" i="1" s="1"/>
  <c r="C66" i="1"/>
  <c r="D65" i="1"/>
  <c r="C65" i="1"/>
  <c r="C64" i="1"/>
  <c r="G63" i="1"/>
  <c r="D63" i="1"/>
  <c r="C63" i="1"/>
  <c r="D62" i="1"/>
  <c r="G62" i="1" s="1"/>
  <c r="C62" i="1"/>
  <c r="D61" i="1"/>
  <c r="C61" i="1"/>
  <c r="H61" i="1" s="1"/>
  <c r="D60" i="1"/>
  <c r="C60" i="1"/>
  <c r="H60" i="1" s="1"/>
  <c r="G59" i="1"/>
  <c r="D59" i="1"/>
  <c r="C59" i="1"/>
  <c r="D58" i="1"/>
  <c r="G58" i="1" s="1"/>
  <c r="C58" i="1"/>
  <c r="D57" i="1"/>
  <c r="C57" i="1"/>
  <c r="H57" i="1" s="1"/>
  <c r="D56" i="1"/>
  <c r="C56" i="1"/>
  <c r="D55" i="1"/>
  <c r="G55" i="1" s="1"/>
  <c r="C55" i="1"/>
  <c r="D54" i="1"/>
  <c r="G54" i="1" s="1"/>
  <c r="C54" i="1"/>
  <c r="D53" i="1"/>
  <c r="C53" i="1"/>
  <c r="H53" i="1" s="1"/>
  <c r="D52" i="1"/>
  <c r="C52" i="1"/>
  <c r="H52" i="1" s="1"/>
  <c r="G51" i="1"/>
  <c r="D51" i="1"/>
  <c r="C51" i="1"/>
  <c r="D50" i="1"/>
  <c r="G50" i="1" s="1"/>
  <c r="C50" i="1"/>
  <c r="D49" i="1"/>
  <c r="C49" i="1"/>
  <c r="H49" i="1" s="1"/>
  <c r="D48" i="1"/>
  <c r="C48" i="1"/>
  <c r="H48" i="1" s="1"/>
  <c r="G47" i="1"/>
  <c r="D47" i="1"/>
  <c r="C47" i="1"/>
  <c r="D46" i="1"/>
  <c r="G46" i="1" s="1"/>
  <c r="C46" i="1"/>
  <c r="C45" i="1"/>
  <c r="D44" i="1"/>
  <c r="C44" i="1"/>
  <c r="H44" i="1" s="1"/>
  <c r="G43" i="1"/>
  <c r="D43" i="1"/>
  <c r="C43" i="1"/>
  <c r="D42" i="1"/>
  <c r="G42" i="1" s="1"/>
  <c r="C42" i="1"/>
  <c r="D41" i="1"/>
  <c r="C41" i="1"/>
  <c r="H41" i="1" s="1"/>
  <c r="D40" i="1"/>
  <c r="C40" i="1"/>
  <c r="H40" i="1" s="1"/>
  <c r="G39" i="1"/>
  <c r="D39" i="1"/>
  <c r="C39" i="1"/>
  <c r="D38" i="1"/>
  <c r="G38" i="1" s="1"/>
  <c r="C38" i="1"/>
  <c r="D37" i="1"/>
  <c r="C37" i="1"/>
  <c r="H37" i="1" s="1"/>
  <c r="D36" i="1"/>
  <c r="C36" i="1"/>
  <c r="H36" i="1" s="1"/>
  <c r="G35" i="1"/>
  <c r="D35" i="1"/>
  <c r="C35" i="1"/>
  <c r="D34" i="1"/>
  <c r="G34" i="1" s="1"/>
  <c r="C34" i="1"/>
  <c r="D33" i="1"/>
  <c r="C33" i="1"/>
  <c r="H33" i="1" s="1"/>
  <c r="D32" i="1"/>
  <c r="C32" i="1"/>
  <c r="H32" i="1" s="1"/>
  <c r="G31" i="1"/>
  <c r="D31" i="1"/>
  <c r="C31" i="1"/>
  <c r="D30" i="1"/>
  <c r="G30" i="1" s="1"/>
  <c r="C30" i="1"/>
  <c r="D29" i="1"/>
  <c r="C29" i="1"/>
  <c r="H29" i="1" s="1"/>
  <c r="D28" i="1"/>
  <c r="C28" i="1"/>
  <c r="H28" i="1" s="1"/>
  <c r="G27" i="1"/>
  <c r="D27" i="1"/>
  <c r="C27" i="1"/>
  <c r="D26" i="1"/>
  <c r="G26" i="1" s="1"/>
  <c r="C26" i="1"/>
  <c r="D25" i="1"/>
  <c r="C25" i="1"/>
  <c r="D24" i="1"/>
  <c r="C24" i="1"/>
  <c r="H24" i="1" s="1"/>
  <c r="D23" i="1"/>
  <c r="G23" i="1" s="1"/>
  <c r="C23" i="1"/>
  <c r="D22" i="1"/>
  <c r="G22" i="1" s="1"/>
  <c r="C22" i="1"/>
  <c r="D21" i="1"/>
  <c r="C21" i="1"/>
  <c r="H21" i="1" s="1"/>
  <c r="D20" i="1"/>
  <c r="C20" i="1"/>
  <c r="H20" i="1" s="1"/>
  <c r="D19" i="1"/>
  <c r="G19" i="1" s="1"/>
  <c r="C19" i="1"/>
  <c r="D18" i="1"/>
  <c r="G18" i="1" s="1"/>
  <c r="C18" i="1"/>
  <c r="D17" i="1"/>
  <c r="C17" i="1"/>
  <c r="H17" i="1" s="1"/>
  <c r="D16" i="1"/>
  <c r="C16" i="1"/>
  <c r="H16" i="1" s="1"/>
  <c r="G15" i="1"/>
  <c r="D15" i="1"/>
  <c r="C15" i="1"/>
  <c r="D14" i="1"/>
  <c r="G14" i="1" s="1"/>
  <c r="C14" i="1"/>
  <c r="D13" i="1"/>
  <c r="C13" i="1"/>
  <c r="H13" i="1" s="1"/>
  <c r="D12" i="1"/>
  <c r="C12" i="1"/>
  <c r="H12" i="1" s="1"/>
  <c r="D11" i="1"/>
  <c r="G11" i="1" s="1"/>
  <c r="C11" i="1"/>
  <c r="D10" i="1"/>
  <c r="G10" i="1" s="1"/>
  <c r="C10" i="1"/>
  <c r="D9" i="1"/>
  <c r="C9" i="1"/>
  <c r="H9" i="1" s="1"/>
  <c r="D8" i="1"/>
  <c r="C8" i="1"/>
  <c r="D7" i="1"/>
  <c r="G7" i="1" s="1"/>
  <c r="C7" i="1"/>
  <c r="D6" i="1"/>
  <c r="G6" i="1" s="1"/>
  <c r="C6" i="1"/>
  <c r="D5" i="1"/>
  <c r="C5" i="1"/>
  <c r="C4" i="1"/>
  <c r="G1542" i="1" l="1"/>
  <c r="H1542" i="1"/>
  <c r="H1673" i="1"/>
  <c r="H1672" i="1"/>
  <c r="H1669" i="1"/>
  <c r="G1669" i="1"/>
  <c r="H1630" i="1"/>
  <c r="G1684" i="1"/>
  <c r="H1681" i="1"/>
  <c r="G1681" i="1"/>
  <c r="G1668" i="1"/>
  <c r="H1666" i="1"/>
  <c r="H1664" i="1"/>
  <c r="G1664" i="1"/>
  <c r="G1665" i="1"/>
  <c r="G1663" i="1"/>
  <c r="H1661" i="1"/>
  <c r="H1659" i="1"/>
  <c r="G1659" i="1"/>
  <c r="G1660" i="1"/>
  <c r="H1658" i="1"/>
  <c r="G1656" i="1"/>
  <c r="H1654" i="1"/>
  <c r="G1655" i="1"/>
  <c r="D51" i="8"/>
  <c r="D45" i="8" s="1"/>
  <c r="I40" i="3" s="1"/>
  <c r="G1641" i="1"/>
  <c r="G1639" i="1"/>
  <c r="G1640" i="1"/>
  <c r="C1634" i="1"/>
  <c r="G1634" i="1" s="1"/>
  <c r="H1638" i="1"/>
  <c r="G1637" i="1"/>
  <c r="G1636" i="1"/>
  <c r="H1634" i="1"/>
  <c r="G1629" i="1"/>
  <c r="H1618" i="1"/>
  <c r="H1612" i="1"/>
  <c r="H1610" i="1"/>
  <c r="G1607" i="1"/>
  <c r="H1604" i="1"/>
  <c r="G1604" i="1"/>
  <c r="G1601" i="1"/>
  <c r="H1594" i="1"/>
  <c r="G1593" i="1"/>
  <c r="G1591" i="1"/>
  <c r="G1586" i="1"/>
  <c r="H1586" i="1"/>
  <c r="D8" i="8"/>
  <c r="D1511" i="1"/>
  <c r="H1511" i="1" s="1"/>
  <c r="D1424" i="1"/>
  <c r="H1424" i="1" s="1"/>
  <c r="D1510" i="1"/>
  <c r="F82" i="6"/>
  <c r="D1431" i="1"/>
  <c r="I28" i="3"/>
  <c r="G1409" i="1"/>
  <c r="G300" i="1"/>
  <c r="G416" i="1"/>
  <c r="G423" i="1"/>
  <c r="G1305" i="1"/>
  <c r="G1265" i="1"/>
  <c r="E307" i="9"/>
  <c r="B307" i="9" s="1"/>
  <c r="F19" i="5"/>
  <c r="H1201" i="1"/>
  <c r="H1203" i="1"/>
  <c r="H1296" i="1"/>
  <c r="C1295" i="1"/>
  <c r="D274" i="5"/>
  <c r="F274" i="5" s="1"/>
  <c r="H1281" i="1"/>
  <c r="C1278" i="1"/>
  <c r="G1278" i="1" s="1"/>
  <c r="E37" i="9"/>
  <c r="B37" i="9" s="1"/>
  <c r="E312" i="9"/>
  <c r="B312" i="9" s="1"/>
  <c r="H1312" i="1"/>
  <c r="E335" i="9"/>
  <c r="B335" i="9" s="1"/>
  <c r="H1388" i="1"/>
  <c r="H1387" i="1"/>
  <c r="H1311" i="1"/>
  <c r="D1301" i="1"/>
  <c r="H1301" i="1" s="1"/>
  <c r="H1291" i="1"/>
  <c r="G1281" i="1"/>
  <c r="G1261" i="1"/>
  <c r="D1264" i="1"/>
  <c r="H1264" i="1" s="1"/>
  <c r="G1267" i="1"/>
  <c r="E305" i="9"/>
  <c r="G1266" i="1"/>
  <c r="G1264" i="1"/>
  <c r="G1263" i="1"/>
  <c r="G1262" i="1"/>
  <c r="E304" i="9"/>
  <c r="B304" i="9" s="1"/>
  <c r="G1260" i="1"/>
  <c r="G1258" i="1"/>
  <c r="H1256" i="1"/>
  <c r="G1256" i="1"/>
  <c r="G1257" i="1"/>
  <c r="G1234" i="1"/>
  <c r="G1199" i="1"/>
  <c r="D1185" i="1"/>
  <c r="H1185" i="1" s="1"/>
  <c r="G1183" i="1"/>
  <c r="F165" i="5"/>
  <c r="G1170" i="1"/>
  <c r="E318" i="9"/>
  <c r="B318" i="9" s="1"/>
  <c r="F147" i="5"/>
  <c r="G1158" i="1"/>
  <c r="G1087" i="1"/>
  <c r="H1061" i="1"/>
  <c r="G1061" i="1"/>
  <c r="F56" i="5"/>
  <c r="H1057" i="1"/>
  <c r="G1057" i="1"/>
  <c r="G1053" i="1"/>
  <c r="D1050" i="1"/>
  <c r="H1050" i="1" s="1"/>
  <c r="G1033" i="1"/>
  <c r="E12" i="5"/>
  <c r="D1017" i="1" s="1"/>
  <c r="G1025" i="1"/>
  <c r="G1021" i="1"/>
  <c r="H651" i="1"/>
  <c r="H844" i="1"/>
  <c r="H841" i="1"/>
  <c r="H836" i="1"/>
  <c r="H734" i="1"/>
  <c r="H729" i="1"/>
  <c r="H717" i="1"/>
  <c r="H677" i="1"/>
  <c r="H666" i="1"/>
  <c r="E31" i="9"/>
  <c r="B31" i="9" s="1"/>
  <c r="H665" i="1"/>
  <c r="H662" i="1"/>
  <c r="H652" i="1"/>
  <c r="H650" i="1"/>
  <c r="H647" i="1"/>
  <c r="H649" i="1"/>
  <c r="H636" i="1"/>
  <c r="H635" i="1"/>
  <c r="H416" i="1"/>
  <c r="H415" i="1"/>
  <c r="H300" i="1"/>
  <c r="H423" i="1"/>
  <c r="G422" i="1"/>
  <c r="H422" i="1"/>
  <c r="E294" i="9"/>
  <c r="B294" i="9" s="1"/>
  <c r="H421" i="1"/>
  <c r="G298" i="1"/>
  <c r="E648" i="4"/>
  <c r="D642" i="1" s="1"/>
  <c r="H610" i="1"/>
  <c r="F289" i="9"/>
  <c r="B289" i="9" s="1"/>
  <c r="H399" i="1"/>
  <c r="D396" i="1"/>
  <c r="H390" i="1"/>
  <c r="H381" i="1"/>
  <c r="H374" i="1"/>
  <c r="H373" i="1"/>
  <c r="H369" i="1"/>
  <c r="G270" i="1"/>
  <c r="G271" i="1"/>
  <c r="G265" i="1"/>
  <c r="H265" i="1"/>
  <c r="G242" i="1"/>
  <c r="H215" i="1"/>
  <c r="F194" i="4"/>
  <c r="E54" i="9"/>
  <c r="B54" i="9" s="1"/>
  <c r="E53" i="9"/>
  <c r="B53" i="9" s="1"/>
  <c r="B240" i="9"/>
  <c r="F178" i="4"/>
  <c r="E51" i="9"/>
  <c r="B51" i="9" s="1"/>
  <c r="H177" i="1"/>
  <c r="H176" i="1"/>
  <c r="H168" i="1"/>
  <c r="E164" i="4"/>
  <c r="D160" i="1" s="1"/>
  <c r="D166" i="1"/>
  <c r="G166" i="1" s="1"/>
  <c r="H156" i="1"/>
  <c r="D305" i="1"/>
  <c r="H136" i="1"/>
  <c r="F140" i="4"/>
  <c r="H125" i="1"/>
  <c r="E125" i="4"/>
  <c r="D121" i="1" s="1"/>
  <c r="H117" i="1"/>
  <c r="H108" i="1"/>
  <c r="E46" i="9"/>
  <c r="B46" i="9" s="1"/>
  <c r="H89" i="1"/>
  <c r="B232" i="9"/>
  <c r="F83" i="4"/>
  <c r="E82" i="4"/>
  <c r="D78" i="1" s="1"/>
  <c r="G78" i="1" s="1"/>
  <c r="H81" i="1"/>
  <c r="D64" i="1"/>
  <c r="H64" i="1" s="1"/>
  <c r="H65" i="1"/>
  <c r="E34" i="9"/>
  <c r="B34" i="9" s="1"/>
  <c r="H56" i="1"/>
  <c r="E30" i="9"/>
  <c r="B30" i="9" s="1"/>
  <c r="H25" i="1"/>
  <c r="F29" i="4"/>
  <c r="H8" i="1"/>
  <c r="D4" i="1"/>
  <c r="H4" i="1" s="1"/>
  <c r="H5" i="1"/>
  <c r="E7" i="4"/>
  <c r="D3" i="1" s="1"/>
  <c r="E322" i="9"/>
  <c r="B322" i="9" s="1"/>
  <c r="H306" i="1"/>
  <c r="G306" i="1"/>
  <c r="H310" i="1"/>
  <c r="G310" i="1"/>
  <c r="H312" i="1"/>
  <c r="G312" i="1"/>
  <c r="H314" i="1"/>
  <c r="G314" i="1"/>
  <c r="G248" i="1"/>
  <c r="G256" i="1"/>
  <c r="G319" i="1"/>
  <c r="G323" i="1"/>
  <c r="G327" i="1"/>
  <c r="G331" i="1"/>
  <c r="G335" i="1"/>
  <c r="H338" i="1"/>
  <c r="G338" i="1"/>
  <c r="H340" i="1"/>
  <c r="G340" i="1"/>
  <c r="H342" i="1"/>
  <c r="G342" i="1"/>
  <c r="H344" i="1"/>
  <c r="G344" i="1"/>
  <c r="H346" i="1"/>
  <c r="G346" i="1"/>
  <c r="H348" i="1"/>
  <c r="G348" i="1"/>
  <c r="H350" i="1"/>
  <c r="G350" i="1"/>
  <c r="H352" i="1"/>
  <c r="G352" i="1"/>
  <c r="H354" i="1"/>
  <c r="G354" i="1"/>
  <c r="G372" i="1"/>
  <c r="H372" i="1"/>
  <c r="G380" i="1"/>
  <c r="H380" i="1"/>
  <c r="G388" i="1"/>
  <c r="H388" i="1"/>
  <c r="H979" i="1"/>
  <c r="G979" i="1"/>
  <c r="H995" i="1"/>
  <c r="G995" i="1"/>
  <c r="H1186" i="1"/>
  <c r="G1186" i="1"/>
  <c r="H1202" i="1"/>
  <c r="G1202" i="1"/>
  <c r="H1218" i="1"/>
  <c r="G1218" i="1"/>
  <c r="H1237" i="1"/>
  <c r="G1237" i="1"/>
  <c r="H1253" i="1"/>
  <c r="G1253" i="1"/>
  <c r="H308" i="1"/>
  <c r="G308" i="1"/>
  <c r="G365" i="1"/>
  <c r="H365" i="1"/>
  <c r="G244" i="1"/>
  <c r="G252" i="1"/>
  <c r="G5" i="1"/>
  <c r="H7" i="1"/>
  <c r="G9" i="1"/>
  <c r="H11" i="1"/>
  <c r="G13" i="1"/>
  <c r="H15" i="1"/>
  <c r="G17" i="1"/>
  <c r="H19" i="1"/>
  <c r="G21" i="1"/>
  <c r="H23" i="1"/>
  <c r="G25" i="1"/>
  <c r="H27" i="1"/>
  <c r="G29" i="1"/>
  <c r="H31" i="1"/>
  <c r="G33" i="1"/>
  <c r="H35" i="1"/>
  <c r="G37" i="1"/>
  <c r="H39" i="1"/>
  <c r="G41" i="1"/>
  <c r="H43" i="1"/>
  <c r="H47" i="1"/>
  <c r="G49" i="1"/>
  <c r="H51" i="1"/>
  <c r="G53" i="1"/>
  <c r="H55" i="1"/>
  <c r="G57" i="1"/>
  <c r="H59" i="1"/>
  <c r="G61" i="1"/>
  <c r="H63" i="1"/>
  <c r="G65" i="1"/>
  <c r="H67" i="1"/>
  <c r="G69" i="1"/>
  <c r="H71" i="1"/>
  <c r="G73" i="1"/>
  <c r="H75" i="1"/>
  <c r="G77" i="1"/>
  <c r="H79" i="1"/>
  <c r="G81" i="1"/>
  <c r="H83" i="1"/>
  <c r="G85" i="1"/>
  <c r="H87" i="1"/>
  <c r="G89" i="1"/>
  <c r="H91" i="1"/>
  <c r="G93" i="1"/>
  <c r="H95" i="1"/>
  <c r="G97" i="1"/>
  <c r="H99" i="1"/>
  <c r="G101" i="1"/>
  <c r="H103" i="1"/>
  <c r="G105" i="1"/>
  <c r="H107" i="1"/>
  <c r="G109" i="1"/>
  <c r="H111" i="1"/>
  <c r="G113" i="1"/>
  <c r="H115" i="1"/>
  <c r="G117" i="1"/>
  <c r="H119" i="1"/>
  <c r="H123" i="1"/>
  <c r="G125" i="1"/>
  <c r="H127" i="1"/>
  <c r="G129" i="1"/>
  <c r="H131" i="1"/>
  <c r="G133" i="1"/>
  <c r="H135" i="1"/>
  <c r="G137" i="1"/>
  <c r="H139" i="1"/>
  <c r="G141" i="1"/>
  <c r="H143" i="1"/>
  <c r="G145" i="1"/>
  <c r="H147" i="1"/>
  <c r="H151" i="1"/>
  <c r="G153" i="1"/>
  <c r="H155" i="1"/>
  <c r="G157" i="1"/>
  <c r="H159" i="1"/>
  <c r="G161" i="1"/>
  <c r="H163" i="1"/>
  <c r="H167" i="1"/>
  <c r="H171" i="1"/>
  <c r="H175" i="1"/>
  <c r="H179" i="1"/>
  <c r="H183" i="1"/>
  <c r="H187" i="1"/>
  <c r="H191" i="1"/>
  <c r="H195" i="1"/>
  <c r="H202" i="1"/>
  <c r="H206" i="1"/>
  <c r="H210" i="1"/>
  <c r="H214" i="1"/>
  <c r="H221" i="1"/>
  <c r="H225" i="1"/>
  <c r="H229" i="1"/>
  <c r="H233" i="1"/>
  <c r="H237" i="1"/>
  <c r="H241" i="1"/>
  <c r="G243" i="1"/>
  <c r="G247" i="1"/>
  <c r="G251" i="1"/>
  <c r="G255" i="1"/>
  <c r="H305" i="1"/>
  <c r="G305" i="1"/>
  <c r="H307" i="1"/>
  <c r="G307" i="1"/>
  <c r="H309" i="1"/>
  <c r="G309" i="1"/>
  <c r="H311" i="1"/>
  <c r="G311" i="1"/>
  <c r="H313" i="1"/>
  <c r="G313" i="1"/>
  <c r="H315" i="1"/>
  <c r="G315" i="1"/>
  <c r="G318" i="1"/>
  <c r="G322" i="1"/>
  <c r="G326" i="1"/>
  <c r="G330" i="1"/>
  <c r="G334" i="1"/>
  <c r="H1082" i="1"/>
  <c r="G1082" i="1"/>
  <c r="H1102" i="1"/>
  <c r="G1102" i="1"/>
  <c r="H1118" i="1"/>
  <c r="G1118" i="1"/>
  <c r="H1129" i="1"/>
  <c r="G1129" i="1"/>
  <c r="H1145" i="1"/>
  <c r="G1145" i="1"/>
  <c r="H1161" i="1"/>
  <c r="G1161" i="1"/>
  <c r="H1177" i="1"/>
  <c r="G1177" i="1"/>
  <c r="G4" i="1"/>
  <c r="H6" i="1"/>
  <c r="G8" i="1"/>
  <c r="H10" i="1"/>
  <c r="G12" i="1"/>
  <c r="H14" i="1"/>
  <c r="G16" i="1"/>
  <c r="H18" i="1"/>
  <c r="G20" i="1"/>
  <c r="H22" i="1"/>
  <c r="G24" i="1"/>
  <c r="H26" i="1"/>
  <c r="G28" i="1"/>
  <c r="H30" i="1"/>
  <c r="G32" i="1"/>
  <c r="H34" i="1"/>
  <c r="G36" i="1"/>
  <c r="H38" i="1"/>
  <c r="G40" i="1"/>
  <c r="H42" i="1"/>
  <c r="G44" i="1"/>
  <c r="H46" i="1"/>
  <c r="G48" i="1"/>
  <c r="H50" i="1"/>
  <c r="G52" i="1"/>
  <c r="H54" i="1"/>
  <c r="G56" i="1"/>
  <c r="H58" i="1"/>
  <c r="G60" i="1"/>
  <c r="H62" i="1"/>
  <c r="H66" i="1"/>
  <c r="G68" i="1"/>
  <c r="H70" i="1"/>
  <c r="G72" i="1"/>
  <c r="H74" i="1"/>
  <c r="G76" i="1"/>
  <c r="G80" i="1"/>
  <c r="H82" i="1"/>
  <c r="G84" i="1"/>
  <c r="H86" i="1"/>
  <c r="G88" i="1"/>
  <c r="H90" i="1"/>
  <c r="G92" i="1"/>
  <c r="H94" i="1"/>
  <c r="G96" i="1"/>
  <c r="H98" i="1"/>
  <c r="G100" i="1"/>
  <c r="G104" i="1"/>
  <c r="H106" i="1"/>
  <c r="G108" i="1"/>
  <c r="H110" i="1"/>
  <c r="G112" i="1"/>
  <c r="H114" i="1"/>
  <c r="G116" i="1"/>
  <c r="H118" i="1"/>
  <c r="G120" i="1"/>
  <c r="H122" i="1"/>
  <c r="G124" i="1"/>
  <c r="H126" i="1"/>
  <c r="G128" i="1"/>
  <c r="H130" i="1"/>
  <c r="G132" i="1"/>
  <c r="H134" i="1"/>
  <c r="G136" i="1"/>
  <c r="H138" i="1"/>
  <c r="G140" i="1"/>
  <c r="H142" i="1"/>
  <c r="G144" i="1"/>
  <c r="H146" i="1"/>
  <c r="H150" i="1"/>
  <c r="G152" i="1"/>
  <c r="H154" i="1"/>
  <c r="G156" i="1"/>
  <c r="H158" i="1"/>
  <c r="H162" i="1"/>
  <c r="H170" i="1"/>
  <c r="H174" i="1"/>
  <c r="H178" i="1"/>
  <c r="H182" i="1"/>
  <c r="H186" i="1"/>
  <c r="H190" i="1"/>
  <c r="H194" i="1"/>
  <c r="H201" i="1"/>
  <c r="H205" i="1"/>
  <c r="H209" i="1"/>
  <c r="H213" i="1"/>
  <c r="H220" i="1"/>
  <c r="H224" i="1"/>
  <c r="H228" i="1"/>
  <c r="H232" i="1"/>
  <c r="H236" i="1"/>
  <c r="H240" i="1"/>
  <c r="G321" i="1"/>
  <c r="G325" i="1"/>
  <c r="G329" i="1"/>
  <c r="G333" i="1"/>
  <c r="G337" i="1"/>
  <c r="H339" i="1"/>
  <c r="G339" i="1"/>
  <c r="H341" i="1"/>
  <c r="G341" i="1"/>
  <c r="H343" i="1"/>
  <c r="G343" i="1"/>
  <c r="H345" i="1"/>
  <c r="G345" i="1"/>
  <c r="H347" i="1"/>
  <c r="G347" i="1"/>
  <c r="H349" i="1"/>
  <c r="G349" i="1"/>
  <c r="H351" i="1"/>
  <c r="G351" i="1"/>
  <c r="H353" i="1"/>
  <c r="G353" i="1"/>
  <c r="G376" i="1"/>
  <c r="H376" i="1"/>
  <c r="G384" i="1"/>
  <c r="H384" i="1"/>
  <c r="H1020" i="1"/>
  <c r="G1020" i="1"/>
  <c r="H1036" i="1"/>
  <c r="G1036" i="1"/>
  <c r="H1052" i="1"/>
  <c r="G1052" i="1"/>
  <c r="H1068" i="1"/>
  <c r="G1068" i="1"/>
  <c r="H967" i="1"/>
  <c r="G967" i="1"/>
  <c r="H983" i="1"/>
  <c r="G983" i="1"/>
  <c r="H999" i="1"/>
  <c r="G999" i="1"/>
  <c r="H1013" i="1"/>
  <c r="G1013" i="1"/>
  <c r="H1024" i="1"/>
  <c r="G1024" i="1"/>
  <c r="H1040" i="1"/>
  <c r="G1040" i="1"/>
  <c r="H1056" i="1"/>
  <c r="G1056" i="1"/>
  <c r="H1072" i="1"/>
  <c r="G1072" i="1"/>
  <c r="H1086" i="1"/>
  <c r="G1086" i="1"/>
  <c r="H1106" i="1"/>
  <c r="G1106" i="1"/>
  <c r="H1122" i="1"/>
  <c r="G1122" i="1"/>
  <c r="H1133" i="1"/>
  <c r="G1133" i="1"/>
  <c r="H1149" i="1"/>
  <c r="G1149" i="1"/>
  <c r="H1165" i="1"/>
  <c r="G1165" i="1"/>
  <c r="H1190" i="1"/>
  <c r="G1190" i="1"/>
  <c r="H1206" i="1"/>
  <c r="G1206" i="1"/>
  <c r="H1222" i="1"/>
  <c r="G1222" i="1"/>
  <c r="H1225" i="1"/>
  <c r="G1225" i="1"/>
  <c r="H1241" i="1"/>
  <c r="G1241" i="1"/>
  <c r="G1302" i="1"/>
  <c r="H1302" i="1"/>
  <c r="G1310" i="1"/>
  <c r="H1310" i="1"/>
  <c r="G1318" i="1"/>
  <c r="H1318" i="1"/>
  <c r="G1326" i="1"/>
  <c r="H1326" i="1"/>
  <c r="G1334" i="1"/>
  <c r="H1334" i="1"/>
  <c r="G1342" i="1"/>
  <c r="H1342" i="1"/>
  <c r="G1399" i="1"/>
  <c r="H1399" i="1"/>
  <c r="G1438" i="1"/>
  <c r="H1438" i="1"/>
  <c r="G1441" i="1"/>
  <c r="H1441" i="1"/>
  <c r="G1470" i="1"/>
  <c r="H1470" i="1"/>
  <c r="G1473" i="1"/>
  <c r="H1473" i="1"/>
  <c r="H1553" i="1"/>
  <c r="G1553" i="1"/>
  <c r="I1553" i="1" s="1"/>
  <c r="J1553" i="1"/>
  <c r="H1587" i="1"/>
  <c r="G1587" i="1"/>
  <c r="H1595" i="1"/>
  <c r="G1595" i="1"/>
  <c r="H1648" i="1"/>
  <c r="G1648" i="1"/>
  <c r="H364" i="1"/>
  <c r="H371" i="1"/>
  <c r="H375" i="1"/>
  <c r="H379" i="1"/>
  <c r="H383" i="1"/>
  <c r="H387" i="1"/>
  <c r="H971" i="1"/>
  <c r="G971" i="1"/>
  <c r="H987" i="1"/>
  <c r="G987" i="1"/>
  <c r="H1003" i="1"/>
  <c r="G1003" i="1"/>
  <c r="H1028" i="1"/>
  <c r="G1028" i="1"/>
  <c r="H1044" i="1"/>
  <c r="G1044" i="1"/>
  <c r="H1060" i="1"/>
  <c r="G1060" i="1"/>
  <c r="H1090" i="1"/>
  <c r="G1090" i="1"/>
  <c r="H1094" i="1"/>
  <c r="G1094" i="1"/>
  <c r="H1110" i="1"/>
  <c r="G1110" i="1"/>
  <c r="H1137" i="1"/>
  <c r="G1137" i="1"/>
  <c r="H1153" i="1"/>
  <c r="G1153" i="1"/>
  <c r="H1169" i="1"/>
  <c r="G1169" i="1"/>
  <c r="H1194" i="1"/>
  <c r="G1194" i="1"/>
  <c r="H1210" i="1"/>
  <c r="G1210" i="1"/>
  <c r="H1229" i="1"/>
  <c r="G1229" i="1"/>
  <c r="H1245" i="1"/>
  <c r="G1245" i="1"/>
  <c r="H975" i="1"/>
  <c r="G975" i="1"/>
  <c r="H991" i="1"/>
  <c r="G991" i="1"/>
  <c r="H1007" i="1"/>
  <c r="G1007" i="1"/>
  <c r="H1032" i="1"/>
  <c r="G1032" i="1"/>
  <c r="H1048" i="1"/>
  <c r="G1048" i="1"/>
  <c r="H1064" i="1"/>
  <c r="G1064" i="1"/>
  <c r="H1078" i="1"/>
  <c r="G1078" i="1"/>
  <c r="H1098" i="1"/>
  <c r="G1098" i="1"/>
  <c r="H1114" i="1"/>
  <c r="G1114" i="1"/>
  <c r="H1125" i="1"/>
  <c r="G1125" i="1"/>
  <c r="H1141" i="1"/>
  <c r="G1141" i="1"/>
  <c r="H1157" i="1"/>
  <c r="G1157" i="1"/>
  <c r="H1173" i="1"/>
  <c r="G1173" i="1"/>
  <c r="H1198" i="1"/>
  <c r="G1198" i="1"/>
  <c r="H1214" i="1"/>
  <c r="G1214" i="1"/>
  <c r="H1233" i="1"/>
  <c r="G1233" i="1"/>
  <c r="H1249" i="1"/>
  <c r="G1249" i="1"/>
  <c r="G1286" i="1"/>
  <c r="H1286" i="1"/>
  <c r="G1294" i="1"/>
  <c r="H1294" i="1"/>
  <c r="F222" i="4"/>
  <c r="D221" i="4"/>
  <c r="D262" i="4"/>
  <c r="F263" i="4"/>
  <c r="G966" i="1"/>
  <c r="G970" i="1"/>
  <c r="G974" i="1"/>
  <c r="G978" i="1"/>
  <c r="G982" i="1"/>
  <c r="G986" i="1"/>
  <c r="G990" i="1"/>
  <c r="G994" i="1"/>
  <c r="G998" i="1"/>
  <c r="G1002" i="1"/>
  <c r="G1006" i="1"/>
  <c r="G1010" i="1"/>
  <c r="G1016" i="1"/>
  <c r="G1019" i="1"/>
  <c r="G1023" i="1"/>
  <c r="G1027" i="1"/>
  <c r="G1031" i="1"/>
  <c r="G1035" i="1"/>
  <c r="G1039" i="1"/>
  <c r="G1043" i="1"/>
  <c r="G1047" i="1"/>
  <c r="G1051" i="1"/>
  <c r="G1055" i="1"/>
  <c r="G1059" i="1"/>
  <c r="G1063" i="1"/>
  <c r="G1067" i="1"/>
  <c r="G1071" i="1"/>
  <c r="G1077" i="1"/>
  <c r="G1081" i="1"/>
  <c r="G1085" i="1"/>
  <c r="G1089" i="1"/>
  <c r="G1097" i="1"/>
  <c r="G1101" i="1"/>
  <c r="G1105" i="1"/>
  <c r="G1109" i="1"/>
  <c r="G1113" i="1"/>
  <c r="G1117" i="1"/>
  <c r="G1121" i="1"/>
  <c r="G1128" i="1"/>
  <c r="G1132" i="1"/>
  <c r="G1136" i="1"/>
  <c r="G1140" i="1"/>
  <c r="G1144" i="1"/>
  <c r="G1148" i="1"/>
  <c r="G1152" i="1"/>
  <c r="G1156" i="1"/>
  <c r="G1160" i="1"/>
  <c r="G1164" i="1"/>
  <c r="G1168" i="1"/>
  <c r="G1172" i="1"/>
  <c r="G1176" i="1"/>
  <c r="G1189" i="1"/>
  <c r="G1193" i="1"/>
  <c r="G1197" i="1"/>
  <c r="G1201" i="1"/>
  <c r="G1205" i="1"/>
  <c r="G1209" i="1"/>
  <c r="G1213" i="1"/>
  <c r="G1217" i="1"/>
  <c r="G1221" i="1"/>
  <c r="G1224" i="1"/>
  <c r="G1228" i="1"/>
  <c r="G1232" i="1"/>
  <c r="G1236" i="1"/>
  <c r="G1240" i="1"/>
  <c r="G1244" i="1"/>
  <c r="G1248" i="1"/>
  <c r="G1252" i="1"/>
  <c r="G1306" i="1"/>
  <c r="H1306" i="1"/>
  <c r="G1314" i="1"/>
  <c r="H1314" i="1"/>
  <c r="G1322" i="1"/>
  <c r="H1322" i="1"/>
  <c r="G1330" i="1"/>
  <c r="H1330" i="1"/>
  <c r="G1338" i="1"/>
  <c r="H1338" i="1"/>
  <c r="G1346" i="1"/>
  <c r="H1346" i="1"/>
  <c r="G965" i="1"/>
  <c r="G969" i="1"/>
  <c r="G973" i="1"/>
  <c r="G977" i="1"/>
  <c r="G981" i="1"/>
  <c r="G985" i="1"/>
  <c r="G989" i="1"/>
  <c r="G993" i="1"/>
  <c r="G997" i="1"/>
  <c r="G1001" i="1"/>
  <c r="G1005" i="1"/>
  <c r="G1009" i="1"/>
  <c r="G1015" i="1"/>
  <c r="G1018" i="1"/>
  <c r="G1022" i="1"/>
  <c r="G1026" i="1"/>
  <c r="G1030" i="1"/>
  <c r="G1034" i="1"/>
  <c r="G1038" i="1"/>
  <c r="G1042" i="1"/>
  <c r="G1046" i="1"/>
  <c r="G1050" i="1"/>
  <c r="G1054" i="1"/>
  <c r="G1058" i="1"/>
  <c r="G1062" i="1"/>
  <c r="G1066" i="1"/>
  <c r="G1070" i="1"/>
  <c r="G1076" i="1"/>
  <c r="G1080" i="1"/>
  <c r="G1084" i="1"/>
  <c r="G1088" i="1"/>
  <c r="G1092" i="1"/>
  <c r="G1096" i="1"/>
  <c r="G1100" i="1"/>
  <c r="G1104" i="1"/>
  <c r="G1108" i="1"/>
  <c r="G1112" i="1"/>
  <c r="G1116" i="1"/>
  <c r="G1120" i="1"/>
  <c r="G1127" i="1"/>
  <c r="G1131" i="1"/>
  <c r="G1135" i="1"/>
  <c r="G1139" i="1"/>
  <c r="G1143" i="1"/>
  <c r="G1147" i="1"/>
  <c r="G1151" i="1"/>
  <c r="G1155" i="1"/>
  <c r="G1159" i="1"/>
  <c r="G1163" i="1"/>
  <c r="G1167" i="1"/>
  <c r="G1171" i="1"/>
  <c r="G1175" i="1"/>
  <c r="G1179" i="1"/>
  <c r="G1184" i="1"/>
  <c r="G1188" i="1"/>
  <c r="G1192" i="1"/>
  <c r="G1196" i="1"/>
  <c r="G1200" i="1"/>
  <c r="G1204" i="1"/>
  <c r="G1208" i="1"/>
  <c r="G1212" i="1"/>
  <c r="G1216" i="1"/>
  <c r="G1220" i="1"/>
  <c r="G1227" i="1"/>
  <c r="G1231" i="1"/>
  <c r="G1235" i="1"/>
  <c r="G1239" i="1"/>
  <c r="G1243" i="1"/>
  <c r="G1247" i="1"/>
  <c r="G1251" i="1"/>
  <c r="G1274" i="1"/>
  <c r="H1274" i="1"/>
  <c r="H1279" i="1"/>
  <c r="G1282" i="1"/>
  <c r="H1282" i="1"/>
  <c r="H1287" i="1"/>
  <c r="G1290" i="1"/>
  <c r="H1290" i="1"/>
  <c r="H1295" i="1"/>
  <c r="G1298" i="1"/>
  <c r="H1298" i="1"/>
  <c r="G1530" i="1"/>
  <c r="H1530" i="1"/>
  <c r="G1533" i="1"/>
  <c r="H1533"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G1389" i="1"/>
  <c r="H1389" i="1"/>
  <c r="G1402" i="1"/>
  <c r="H1402" i="1"/>
  <c r="G1405" i="1"/>
  <c r="H1405" i="1"/>
  <c r="G1407" i="1"/>
  <c r="H1407" i="1"/>
  <c r="G1433" i="1"/>
  <c r="H1433" i="1"/>
  <c r="G1462" i="1"/>
  <c r="H1462" i="1"/>
  <c r="G1465" i="1"/>
  <c r="H1465" i="1"/>
  <c r="H1557" i="1"/>
  <c r="G1557" i="1"/>
  <c r="I1557" i="1" s="1"/>
  <c r="J1557" i="1"/>
  <c r="H1564" i="1"/>
  <c r="G1564" i="1"/>
  <c r="I1564" i="1" s="1"/>
  <c r="J1564" i="1"/>
  <c r="I1570" i="1"/>
  <c r="G1646" i="1"/>
  <c r="H1646" i="1"/>
  <c r="F129" i="4"/>
  <c r="D125" i="4"/>
  <c r="G1272" i="1"/>
  <c r="G1276" i="1"/>
  <c r="G1280" i="1"/>
  <c r="G1284" i="1"/>
  <c r="G1288" i="1"/>
  <c r="G1292" i="1"/>
  <c r="G1296" i="1"/>
  <c r="G1304" i="1"/>
  <c r="G1308" i="1"/>
  <c r="G1312" i="1"/>
  <c r="G1316" i="1"/>
  <c r="G1320" i="1"/>
  <c r="G1324" i="1"/>
  <c r="G1328" i="1"/>
  <c r="G1332" i="1"/>
  <c r="G1336" i="1"/>
  <c r="G1340" i="1"/>
  <c r="G1344" i="1"/>
  <c r="G1411" i="1"/>
  <c r="H1411" i="1"/>
  <c r="G1414" i="1"/>
  <c r="H1414" i="1"/>
  <c r="G1417" i="1"/>
  <c r="H1417" i="1"/>
  <c r="G1422" i="1"/>
  <c r="H1422" i="1"/>
  <c r="G1425" i="1"/>
  <c r="H1425" i="1"/>
  <c r="G1430" i="1"/>
  <c r="H1430" i="1"/>
  <c r="G1454" i="1"/>
  <c r="H1454" i="1"/>
  <c r="G1457" i="1"/>
  <c r="H1457" i="1"/>
  <c r="G1490" i="1"/>
  <c r="H1490" i="1"/>
  <c r="G1493" i="1"/>
  <c r="H1493" i="1"/>
  <c r="G1498" i="1"/>
  <c r="H1498" i="1"/>
  <c r="G1501" i="1"/>
  <c r="H1501" i="1"/>
  <c r="G1506" i="1"/>
  <c r="H1506" i="1"/>
  <c r="G1509" i="1"/>
  <c r="H1509" i="1"/>
  <c r="G1514" i="1"/>
  <c r="H1514" i="1"/>
  <c r="G1517" i="1"/>
  <c r="H1517" i="1"/>
  <c r="G1522" i="1"/>
  <c r="H1522" i="1"/>
  <c r="G1525" i="1"/>
  <c r="H1525" i="1"/>
  <c r="G1545" i="1"/>
  <c r="H1545" i="1"/>
  <c r="J1545" i="1"/>
  <c r="J1575" i="1"/>
  <c r="H1575" i="1"/>
  <c r="G1575" i="1"/>
  <c r="I1575" i="1" s="1"/>
  <c r="H1643" i="1"/>
  <c r="G1643" i="1"/>
  <c r="G1680" i="1"/>
  <c r="H1680" i="1"/>
  <c r="E535" i="4"/>
  <c r="G1275" i="1"/>
  <c r="G1279" i="1"/>
  <c r="G1283" i="1"/>
  <c r="G1287" i="1"/>
  <c r="G1291" i="1"/>
  <c r="G1295" i="1"/>
  <c r="G1299" i="1"/>
  <c r="G1303" i="1"/>
  <c r="G1307" i="1"/>
  <c r="G1311" i="1"/>
  <c r="G1315" i="1"/>
  <c r="G1319" i="1"/>
  <c r="G1323" i="1"/>
  <c r="G1327" i="1"/>
  <c r="G1331" i="1"/>
  <c r="G1335" i="1"/>
  <c r="G1339" i="1"/>
  <c r="G1343"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G1390" i="1"/>
  <c r="H1390" i="1"/>
  <c r="G1393" i="1"/>
  <c r="H1393" i="1"/>
  <c r="G1395" i="1"/>
  <c r="H1395" i="1"/>
  <c r="G1446" i="1"/>
  <c r="H1446" i="1"/>
  <c r="G1449" i="1"/>
  <c r="H1449" i="1"/>
  <c r="G1478" i="1"/>
  <c r="H1478" i="1"/>
  <c r="G1481" i="1"/>
  <c r="H1481" i="1"/>
  <c r="G1674" i="1"/>
  <c r="H1674" i="1"/>
  <c r="F361" i="4"/>
  <c r="D38" i="7"/>
  <c r="C1572" i="1"/>
  <c r="G1614" i="1"/>
  <c r="H1614" i="1"/>
  <c r="G1391" i="1"/>
  <c r="G1398" i="1"/>
  <c r="H1398" i="1"/>
  <c r="G1403" i="1"/>
  <c r="G1410" i="1"/>
  <c r="H1410" i="1"/>
  <c r="G1434" i="1"/>
  <c r="H1434" i="1"/>
  <c r="G1437" i="1"/>
  <c r="H1437" i="1"/>
  <c r="G1442" i="1"/>
  <c r="H1442" i="1"/>
  <c r="G1445" i="1"/>
  <c r="H1445" i="1"/>
  <c r="G1450" i="1"/>
  <c r="H1450" i="1"/>
  <c r="G1453" i="1"/>
  <c r="H1453" i="1"/>
  <c r="G1458" i="1"/>
  <c r="H1458" i="1"/>
  <c r="G1461" i="1"/>
  <c r="H1461" i="1"/>
  <c r="G1466" i="1"/>
  <c r="H1466" i="1"/>
  <c r="G1469" i="1"/>
  <c r="H1469" i="1"/>
  <c r="G1474" i="1"/>
  <c r="H1474" i="1"/>
  <c r="G1477" i="1"/>
  <c r="H1477" i="1"/>
  <c r="G1482" i="1"/>
  <c r="H1482" i="1"/>
  <c r="G1526" i="1"/>
  <c r="H1526" i="1"/>
  <c r="G1529" i="1"/>
  <c r="H1529" i="1"/>
  <c r="G1534" i="1"/>
  <c r="H1534" i="1"/>
  <c r="I1548" i="1"/>
  <c r="J1550" i="1"/>
  <c r="G1550" i="1"/>
  <c r="I1550" i="1" s="1"/>
  <c r="I1560" i="1"/>
  <c r="J1562" i="1"/>
  <c r="G1562" i="1"/>
  <c r="I1562" i="1" s="1"/>
  <c r="I1578" i="1"/>
  <c r="H1581" i="1"/>
  <c r="G1581" i="1"/>
  <c r="I1581" i="1" s="1"/>
  <c r="H1608" i="1"/>
  <c r="G1608" i="1"/>
  <c r="H1616" i="1"/>
  <c r="G1616" i="1"/>
  <c r="G1670" i="1"/>
  <c r="H1670" i="1"/>
  <c r="G1678" i="1"/>
  <c r="H1678" i="1"/>
  <c r="G1682" i="1"/>
  <c r="H1682" i="1"/>
  <c r="F112" i="4"/>
  <c r="E106" i="4"/>
  <c r="D102" i="1" s="1"/>
  <c r="E360" i="4"/>
  <c r="F432" i="4"/>
  <c r="D431" i="4"/>
  <c r="F578" i="4"/>
  <c r="D571" i="4"/>
  <c r="G1387" i="1"/>
  <c r="G1394" i="1"/>
  <c r="H1394" i="1"/>
  <c r="G1406" i="1"/>
  <c r="H1406" i="1"/>
  <c r="G1415" i="1"/>
  <c r="G1418" i="1"/>
  <c r="H1418" i="1"/>
  <c r="G1421" i="1"/>
  <c r="H1421" i="1"/>
  <c r="G1426" i="1"/>
  <c r="H1426" i="1"/>
  <c r="G1429" i="1"/>
  <c r="H1429" i="1"/>
  <c r="G1486" i="1"/>
  <c r="H1486" i="1"/>
  <c r="G1489" i="1"/>
  <c r="H1489" i="1"/>
  <c r="G1494" i="1"/>
  <c r="H1494" i="1"/>
  <c r="G1497" i="1"/>
  <c r="H1497" i="1"/>
  <c r="G1502" i="1"/>
  <c r="H1502" i="1"/>
  <c r="G1505" i="1"/>
  <c r="H1505" i="1"/>
  <c r="G1510" i="1"/>
  <c r="H1510" i="1"/>
  <c r="G1513" i="1"/>
  <c r="H1513" i="1"/>
  <c r="G1518" i="1"/>
  <c r="H1518" i="1"/>
  <c r="G1521" i="1"/>
  <c r="H1521" i="1"/>
  <c r="G1541" i="1"/>
  <c r="H1541" i="1"/>
  <c r="H1544" i="1"/>
  <c r="G1544" i="1"/>
  <c r="I1546" i="1"/>
  <c r="H1549" i="1"/>
  <c r="G1549" i="1"/>
  <c r="I1549" i="1" s="1"/>
  <c r="H1556" i="1"/>
  <c r="G1556" i="1"/>
  <c r="H1561" i="1"/>
  <c r="G1561" i="1"/>
  <c r="I1561" i="1" s="1"/>
  <c r="I1565" i="1"/>
  <c r="H1568" i="1"/>
  <c r="G1568" i="1"/>
  <c r="I1568" i="1" s="1"/>
  <c r="J1580" i="1"/>
  <c r="H1580" i="1"/>
  <c r="G1580" i="1"/>
  <c r="I1580" i="1" s="1"/>
  <c r="H1592" i="1"/>
  <c r="G1592" i="1"/>
  <c r="H1600" i="1"/>
  <c r="G1600" i="1"/>
  <c r="G1606" i="1"/>
  <c r="H1606" i="1"/>
  <c r="H1671" i="1"/>
  <c r="G1671" i="1"/>
  <c r="G176" i="9"/>
  <c r="E176" i="9" s="1"/>
  <c r="B176" i="9" s="1"/>
  <c r="F17" i="4"/>
  <c r="D7" i="4"/>
  <c r="F107" i="4"/>
  <c r="D106" i="4"/>
  <c r="D321" i="4"/>
  <c r="F322" i="4"/>
  <c r="D647" i="4"/>
  <c r="F426" i="4"/>
  <c r="D648" i="4"/>
  <c r="G338" i="9"/>
  <c r="E338" i="9" s="1"/>
  <c r="B338" i="9" s="1"/>
  <c r="F203" i="5"/>
  <c r="I1552" i="1"/>
  <c r="J1554" i="1"/>
  <c r="G1554" i="1"/>
  <c r="I1554" i="1" s="1"/>
  <c r="J1558" i="1"/>
  <c r="G1558" i="1"/>
  <c r="I1558" i="1" s="1"/>
  <c r="J1567" i="1"/>
  <c r="H1567" i="1"/>
  <c r="G1567" i="1"/>
  <c r="I1567" i="1" s="1"/>
  <c r="I1573" i="1"/>
  <c r="H1576" i="1"/>
  <c r="G1576" i="1"/>
  <c r="I1576" i="1" s="1"/>
  <c r="G1590" i="1"/>
  <c r="H1590" i="1"/>
  <c r="G1598" i="1"/>
  <c r="H1598" i="1"/>
  <c r="H1603" i="1"/>
  <c r="G1603" i="1"/>
  <c r="H1611" i="1"/>
  <c r="G1611" i="1"/>
  <c r="H1619" i="1"/>
  <c r="G1619" i="1"/>
  <c r="F297" i="5"/>
  <c r="D296" i="5"/>
  <c r="F66" i="6"/>
  <c r="D35" i="6"/>
  <c r="F114" i="6"/>
  <c r="H30" i="3"/>
  <c r="E38" i="7"/>
  <c r="D1572" i="1"/>
  <c r="G1388" i="1"/>
  <c r="G1392" i="1"/>
  <c r="G1396" i="1"/>
  <c r="G1400" i="1"/>
  <c r="G1404" i="1"/>
  <c r="G1408" i="1"/>
  <c r="G1412" i="1"/>
  <c r="G1416" i="1"/>
  <c r="G1420" i="1"/>
  <c r="G1424" i="1"/>
  <c r="G1428" i="1"/>
  <c r="G1432" i="1"/>
  <c r="G1436" i="1"/>
  <c r="G1440" i="1"/>
  <c r="G1444" i="1"/>
  <c r="G1448" i="1"/>
  <c r="G1452" i="1"/>
  <c r="G1456" i="1"/>
  <c r="G1460" i="1"/>
  <c r="G1464" i="1"/>
  <c r="G1468" i="1"/>
  <c r="G1472" i="1"/>
  <c r="G1476" i="1"/>
  <c r="G1480" i="1"/>
  <c r="G1484" i="1"/>
  <c r="G1488" i="1"/>
  <c r="G1492" i="1"/>
  <c r="G1496" i="1"/>
  <c r="G1500" i="1"/>
  <c r="G1504" i="1"/>
  <c r="G1508" i="1"/>
  <c r="G1512" i="1"/>
  <c r="G1516" i="1"/>
  <c r="G1520" i="1"/>
  <c r="G1524" i="1"/>
  <c r="G1528" i="1"/>
  <c r="G1532" i="1"/>
  <c r="G1536" i="1"/>
  <c r="G1540" i="1"/>
  <c r="H1548" i="1"/>
  <c r="H1551" i="1"/>
  <c r="I1551" i="1" s="1"/>
  <c r="J1551" i="1"/>
  <c r="H1552" i="1"/>
  <c r="H1555" i="1"/>
  <c r="H1559" i="1"/>
  <c r="I1559" i="1" s="1"/>
  <c r="J1559" i="1"/>
  <c r="H1560" i="1"/>
  <c r="H1563" i="1"/>
  <c r="G1582" i="1"/>
  <c r="H1675" i="1"/>
  <c r="G1675" i="1"/>
  <c r="G1686" i="1"/>
  <c r="H1686" i="1"/>
  <c r="D202" i="4"/>
  <c r="F203" i="4"/>
  <c r="F283" i="4"/>
  <c r="D273" i="4"/>
  <c r="F310" i="4"/>
  <c r="D309" i="4"/>
  <c r="E647" i="4"/>
  <c r="D641" i="1" s="1"/>
  <c r="E431" i="4"/>
  <c r="D536" i="4"/>
  <c r="F537" i="4"/>
  <c r="F598" i="4"/>
  <c r="D597" i="4"/>
  <c r="G156" i="9"/>
  <c r="E156" i="9" s="1"/>
  <c r="B156" i="9" s="1"/>
  <c r="F607" i="4"/>
  <c r="F129" i="6"/>
  <c r="G1419" i="1"/>
  <c r="G1423" i="1"/>
  <c r="G1427"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G1539" i="1"/>
  <c r="G1543" i="1"/>
  <c r="I1543" i="1" s="1"/>
  <c r="J1543" i="1"/>
  <c r="G1547" i="1"/>
  <c r="H1566" i="1"/>
  <c r="I1566" i="1" s="1"/>
  <c r="J1566" i="1"/>
  <c r="H1570" i="1"/>
  <c r="J1570" i="1"/>
  <c r="H1574" i="1"/>
  <c r="I1574" i="1" s="1"/>
  <c r="J1574" i="1"/>
  <c r="H1579" i="1"/>
  <c r="I1579" i="1" s="1"/>
  <c r="J1579" i="1"/>
  <c r="H1683" i="1"/>
  <c r="G1683" i="1"/>
  <c r="E49" i="4"/>
  <c r="F165" i="4"/>
  <c r="D164" i="4"/>
  <c r="E308" i="4"/>
  <c r="F407" i="4"/>
  <c r="D406" i="4"/>
  <c r="D466" i="4"/>
  <c r="F467" i="4"/>
  <c r="E491" i="4"/>
  <c r="D485" i="1" s="1"/>
  <c r="F523" i="4"/>
  <c r="D522" i="4"/>
  <c r="H314" i="9"/>
  <c r="E88" i="5"/>
  <c r="D1093" i="1" s="1"/>
  <c r="H336" i="9"/>
  <c r="F252" i="5"/>
  <c r="F90" i="6"/>
  <c r="D89" i="6"/>
  <c r="F379" i="4"/>
  <c r="F71" i="5"/>
  <c r="D70" i="5"/>
  <c r="D119" i="5"/>
  <c r="G337" i="9"/>
  <c r="E337" i="9" s="1"/>
  <c r="B337" i="9" s="1"/>
  <c r="F197" i="5"/>
  <c r="F220" i="5"/>
  <c r="D219" i="5"/>
  <c r="F256" i="5"/>
  <c r="D255" i="5"/>
  <c r="F6" i="6"/>
  <c r="D5" i="6"/>
  <c r="F107" i="6"/>
  <c r="E5" i="7"/>
  <c r="G346" i="9" s="1"/>
  <c r="E346" i="9" s="1"/>
  <c r="F120" i="4"/>
  <c r="E153" i="4"/>
  <c r="G24" i="9" s="1"/>
  <c r="F208" i="4"/>
  <c r="D373" i="4"/>
  <c r="F427" i="4"/>
  <c r="E479" i="4"/>
  <c r="D473" i="1" s="1"/>
  <c r="D584" i="4"/>
  <c r="F13" i="5"/>
  <c r="D12" i="5"/>
  <c r="E70" i="5"/>
  <c r="F82" i="5"/>
  <c r="D178" i="5"/>
  <c r="F181" i="5"/>
  <c r="E219" i="5"/>
  <c r="E255" i="5"/>
  <c r="D1259" i="1" s="1"/>
  <c r="E5" i="6"/>
  <c r="F75" i="6"/>
  <c r="F115" i="6"/>
  <c r="H33" i="3"/>
  <c r="D25" i="8"/>
  <c r="C1602" i="1" s="1"/>
  <c r="G315" i="9"/>
  <c r="G316" i="9"/>
  <c r="I10" i="9"/>
  <c r="B43" i="9"/>
  <c r="B67" i="9"/>
  <c r="B75" i="9"/>
  <c r="B83" i="9"/>
  <c r="B91" i="9"/>
  <c r="B99" i="9"/>
  <c r="B107" i="9"/>
  <c r="B115" i="9"/>
  <c r="B123" i="9"/>
  <c r="B131" i="9"/>
  <c r="B139" i="9"/>
  <c r="E314" i="9"/>
  <c r="B314" i="9" s="1"/>
  <c r="H316" i="9"/>
  <c r="H315" i="9"/>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09" i="9"/>
  <c r="G211" i="9"/>
  <c r="E211" i="9" s="1"/>
  <c r="B211" i="9" s="1"/>
  <c r="G210" i="9"/>
  <c r="E210" i="9" s="1"/>
  <c r="B210" i="9" s="1"/>
  <c r="G209" i="9"/>
  <c r="E209" i="9" s="1"/>
  <c r="B209" i="9" s="1"/>
  <c r="G208" i="9"/>
  <c r="E208" i="9" s="1"/>
  <c r="B208" i="9" s="1"/>
  <c r="L207" i="9"/>
  <c r="F207"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G180" i="9"/>
  <c r="E180" i="9" s="1"/>
  <c r="B180" i="9" s="1"/>
  <c r="H179" i="9"/>
  <c r="G179" i="9"/>
  <c r="E179" i="9" s="1"/>
  <c r="B179" i="9" s="1"/>
  <c r="G177" i="9"/>
  <c r="E177" i="9" s="1"/>
  <c r="B177" i="9" s="1"/>
  <c r="G175" i="9"/>
  <c r="E175" i="9" s="1"/>
  <c r="B175" i="9" s="1"/>
  <c r="B27" i="9"/>
  <c r="B35" i="9"/>
  <c r="B59" i="9"/>
  <c r="G174" i="9"/>
  <c r="E174" i="9" s="1"/>
  <c r="B174" i="9" s="1"/>
  <c r="B171" i="9"/>
  <c r="E157" i="9"/>
  <c r="B157" i="9" s="1"/>
  <c r="E159" i="9"/>
  <c r="B159" i="9" s="1"/>
  <c r="E163" i="9"/>
  <c r="B163" i="9" s="1"/>
  <c r="E167" i="9"/>
  <c r="B167" i="9" s="1"/>
  <c r="F229" i="9"/>
  <c r="B229" i="9" s="1"/>
  <c r="F233" i="9"/>
  <c r="B233" i="9" s="1"/>
  <c r="F236" i="9"/>
  <c r="B236" i="9" s="1"/>
  <c r="F237" i="9"/>
  <c r="B237" i="9" s="1"/>
  <c r="F241" i="9"/>
  <c r="B241" i="9" s="1"/>
  <c r="F244" i="9"/>
  <c r="B244" i="9" s="1"/>
  <c r="F248" i="9"/>
  <c r="B248" i="9" s="1"/>
  <c r="B331" i="9"/>
  <c r="B231" i="9"/>
  <c r="B235" i="9"/>
  <c r="B239" i="9"/>
  <c r="B243" i="9"/>
  <c r="F256" i="9"/>
  <c r="B256" i="9" s="1"/>
  <c r="F272" i="9"/>
  <c r="B272" i="9" s="1"/>
  <c r="F288" i="9"/>
  <c r="B288" i="9" s="1"/>
  <c r="B305" i="9"/>
  <c r="B311" i="9"/>
  <c r="I1542" i="1" l="1"/>
  <c r="C1622" i="1"/>
  <c r="G1622" i="1" s="1"/>
  <c r="C1628" i="1"/>
  <c r="H1628" i="1" s="1"/>
  <c r="C1585" i="1"/>
  <c r="D6" i="8"/>
  <c r="C1583" i="1" s="1"/>
  <c r="G1583" i="1" s="1"/>
  <c r="E316" i="9"/>
  <c r="B316" i="9" s="1"/>
  <c r="H1278" i="1"/>
  <c r="G1301" i="1"/>
  <c r="G1185" i="1"/>
  <c r="E7" i="5"/>
  <c r="D1012" i="1" s="1"/>
  <c r="G396" i="1"/>
  <c r="H396" i="1"/>
  <c r="H166" i="1"/>
  <c r="H78" i="1"/>
  <c r="F82" i="4"/>
  <c r="G64" i="1"/>
  <c r="F373" i="4"/>
  <c r="C368" i="1"/>
  <c r="G339" i="9"/>
  <c r="F219" i="5"/>
  <c r="C1223" i="1"/>
  <c r="F273" i="4"/>
  <c r="C269" i="1"/>
  <c r="F296" i="5"/>
  <c r="C1300" i="1"/>
  <c r="F125" i="4"/>
  <c r="C121" i="1"/>
  <c r="E141" i="6"/>
  <c r="G348" i="9" s="1"/>
  <c r="E348" i="9" s="1"/>
  <c r="I27" i="3"/>
  <c r="D1401" i="1"/>
  <c r="F119" i="5"/>
  <c r="C1124" i="1"/>
  <c r="F406" i="4"/>
  <c r="C401" i="1"/>
  <c r="E430" i="4"/>
  <c r="D425" i="1"/>
  <c r="F106" i="4"/>
  <c r="C102" i="1"/>
  <c r="G1572" i="1"/>
  <c r="H1572" i="1"/>
  <c r="F584" i="4"/>
  <c r="C578" i="1"/>
  <c r="I33" i="3"/>
  <c r="D1538" i="1"/>
  <c r="F255" i="5"/>
  <c r="C1259" i="1"/>
  <c r="D69" i="5"/>
  <c r="F70" i="5"/>
  <c r="C1075" i="1"/>
  <c r="D251" i="5"/>
  <c r="G485" i="1"/>
  <c r="H485" i="1"/>
  <c r="F49" i="4"/>
  <c r="D45" i="1"/>
  <c r="D430" i="4"/>
  <c r="F431" i="4"/>
  <c r="C425" i="1"/>
  <c r="I1545" i="1"/>
  <c r="E310" i="9"/>
  <c r="B310" i="9" s="1"/>
  <c r="B207" i="9"/>
  <c r="F228" i="9"/>
  <c r="B228" i="9" s="1"/>
  <c r="E315" i="9"/>
  <c r="B315" i="9" s="1"/>
  <c r="H339" i="9"/>
  <c r="D1223" i="1"/>
  <c r="E69" i="5"/>
  <c r="D1075" i="1"/>
  <c r="G473" i="1"/>
  <c r="H473" i="1"/>
  <c r="E152" i="4"/>
  <c r="F153" i="4"/>
  <c r="D149" i="1"/>
  <c r="H24" i="9"/>
  <c r="E24" i="9" s="1"/>
  <c r="E417" i="4"/>
  <c r="D412" i="1" s="1"/>
  <c r="D303" i="1"/>
  <c r="F309" i="4"/>
  <c r="D308" i="4"/>
  <c r="C304" i="1"/>
  <c r="H28" i="3"/>
  <c r="F35" i="6"/>
  <c r="C1431" i="1"/>
  <c r="D6" i="4"/>
  <c r="F7" i="4"/>
  <c r="C3" i="1"/>
  <c r="I1541" i="1"/>
  <c r="D360" i="4"/>
  <c r="G336" i="9"/>
  <c r="E336" i="9" s="1"/>
  <c r="B336" i="9" s="1"/>
  <c r="F178" i="5"/>
  <c r="D177" i="5"/>
  <c r="C1182" i="1"/>
  <c r="F597" i="4"/>
  <c r="C591" i="1"/>
  <c r="F262" i="4"/>
  <c r="C258" i="1"/>
  <c r="B346" i="9"/>
  <c r="E345" i="9"/>
  <c r="I10" i="3" s="1"/>
  <c r="H1093" i="1"/>
  <c r="G1093" i="1"/>
  <c r="F647" i="4"/>
  <c r="C641" i="1"/>
  <c r="H35" i="3"/>
  <c r="C1571" i="1"/>
  <c r="F221" i="4"/>
  <c r="C217" i="1"/>
  <c r="E309" i="9"/>
  <c r="B309" i="9" s="1"/>
  <c r="G1602" i="1"/>
  <c r="H1602" i="1"/>
  <c r="F12" i="5"/>
  <c r="D7" i="5"/>
  <c r="C1017" i="1"/>
  <c r="H27" i="3"/>
  <c r="F5" i="6"/>
  <c r="D141" i="6"/>
  <c r="C1401" i="1"/>
  <c r="E251" i="5"/>
  <c r="F89" i="6"/>
  <c r="C1485" i="1"/>
  <c r="E177" i="5"/>
  <c r="F522" i="4"/>
  <c r="C516" i="1"/>
  <c r="F466" i="4"/>
  <c r="C460" i="1"/>
  <c r="F164" i="4"/>
  <c r="D152" i="4"/>
  <c r="C160" i="1"/>
  <c r="F536" i="4"/>
  <c r="D535" i="4"/>
  <c r="C530" i="1"/>
  <c r="F202" i="4"/>
  <c r="C198" i="1"/>
  <c r="D1571" i="1"/>
  <c r="I35" i="3"/>
  <c r="F648" i="4"/>
  <c r="C642" i="1"/>
  <c r="F321" i="4"/>
  <c r="C316" i="1"/>
  <c r="I1544" i="1"/>
  <c r="F571" i="4"/>
  <c r="C565" i="1"/>
  <c r="E418" i="4"/>
  <c r="D413" i="1" s="1"/>
  <c r="D355" i="1"/>
  <c r="E640" i="4"/>
  <c r="D634" i="1" s="1"/>
  <c r="D529" i="1"/>
  <c r="E6" i="4"/>
  <c r="H1622" i="1" l="1"/>
  <c r="G1628" i="1"/>
  <c r="H1583" i="1"/>
  <c r="G1585" i="1"/>
  <c r="H1585" i="1"/>
  <c r="D44" i="8"/>
  <c r="G343" i="9" s="1"/>
  <c r="E343" i="9" s="1"/>
  <c r="B343" i="9" s="1"/>
  <c r="I22" i="3"/>
  <c r="E6" i="5"/>
  <c r="D1011" i="1" s="1"/>
  <c r="E339" i="9"/>
  <c r="B339" i="9" s="1"/>
  <c r="H316" i="1"/>
  <c r="G316" i="1"/>
  <c r="F152" i="4"/>
  <c r="H18" i="3"/>
  <c r="D299" i="4"/>
  <c r="C148" i="1"/>
  <c r="I25" i="3"/>
  <c r="D1255" i="1"/>
  <c r="G641" i="1"/>
  <c r="H641" i="1"/>
  <c r="H24" i="3"/>
  <c r="F177" i="5"/>
  <c r="D176" i="5"/>
  <c r="C1181" i="1"/>
  <c r="E347" i="9"/>
  <c r="B348" i="9"/>
  <c r="G591" i="1"/>
  <c r="H591" i="1"/>
  <c r="H45" i="1"/>
  <c r="G45" i="1"/>
  <c r="H1259" i="1"/>
  <c r="G1259" i="1"/>
  <c r="H102" i="1"/>
  <c r="G102" i="1"/>
  <c r="G642" i="1"/>
  <c r="H642" i="1"/>
  <c r="H198" i="1"/>
  <c r="G198" i="1"/>
  <c r="G460" i="1"/>
  <c r="H460" i="1"/>
  <c r="E176" i="5"/>
  <c r="D1180" i="1" s="1"/>
  <c r="I24" i="3"/>
  <c r="D1181" i="1"/>
  <c r="H31" i="3"/>
  <c r="F141" i="6"/>
  <c r="C1537" i="1"/>
  <c r="H1017" i="1"/>
  <c r="G1017" i="1"/>
  <c r="H1571" i="1"/>
  <c r="G1571" i="1"/>
  <c r="H3" i="1"/>
  <c r="G3" i="1"/>
  <c r="G149" i="1"/>
  <c r="H149" i="1"/>
  <c r="G425" i="1"/>
  <c r="H425" i="1"/>
  <c r="H1075" i="1"/>
  <c r="G1075" i="1"/>
  <c r="G1300" i="1"/>
  <c r="H1300" i="1"/>
  <c r="H1223" i="1"/>
  <c r="G1223" i="1"/>
  <c r="G530" i="1"/>
  <c r="H530" i="1"/>
  <c r="H217" i="1"/>
  <c r="G217" i="1"/>
  <c r="G565" i="1"/>
  <c r="H565" i="1"/>
  <c r="D640" i="4"/>
  <c r="F535" i="4"/>
  <c r="C529" i="1"/>
  <c r="G1401" i="1"/>
  <c r="H1401" i="1"/>
  <c r="G1431" i="1"/>
  <c r="H1431" i="1"/>
  <c r="D417" i="4"/>
  <c r="F308" i="4"/>
  <c r="C303" i="1"/>
  <c r="H25" i="3"/>
  <c r="F251" i="5"/>
  <c r="C1255" i="1"/>
  <c r="G578" i="1"/>
  <c r="H578" i="1"/>
  <c r="G401" i="1"/>
  <c r="H401" i="1"/>
  <c r="G368" i="1"/>
  <c r="H368" i="1"/>
  <c r="E422" i="4"/>
  <c r="I17" i="3"/>
  <c r="D2" i="1"/>
  <c r="H160" i="1"/>
  <c r="G160" i="1"/>
  <c r="G1485" i="1"/>
  <c r="H1485" i="1"/>
  <c r="F7" i="5"/>
  <c r="H22" i="3"/>
  <c r="D6" i="5"/>
  <c r="C1012" i="1"/>
  <c r="H258" i="1"/>
  <c r="G258" i="1"/>
  <c r="H1182" i="1"/>
  <c r="G1182" i="1"/>
  <c r="F360" i="4"/>
  <c r="D418" i="4"/>
  <c r="C355" i="1"/>
  <c r="H1538" i="1"/>
  <c r="G1538" i="1"/>
  <c r="H1124" i="1"/>
  <c r="G1124" i="1"/>
  <c r="I31" i="3"/>
  <c r="D1537" i="1"/>
  <c r="H9" i="3" s="1"/>
  <c r="G516" i="1"/>
  <c r="H516" i="1"/>
  <c r="B24" i="9"/>
  <c r="D300" i="4"/>
  <c r="F6" i="4"/>
  <c r="H17" i="3"/>
  <c r="D422" i="4"/>
  <c r="C2" i="1"/>
  <c r="H304" i="1"/>
  <c r="G304" i="1"/>
  <c r="I18" i="3"/>
  <c r="E299" i="4"/>
  <c r="D148" i="1"/>
  <c r="I23" i="3"/>
  <c r="D1074" i="1"/>
  <c r="D639" i="4"/>
  <c r="F430" i="4"/>
  <c r="C424" i="1"/>
  <c r="H23" i="3"/>
  <c r="F69" i="5"/>
  <c r="C1074" i="1"/>
  <c r="E639" i="4"/>
  <c r="D633" i="1" s="1"/>
  <c r="D424" i="1"/>
  <c r="H121" i="1"/>
  <c r="G121" i="1"/>
  <c r="G269" i="1"/>
  <c r="H269" i="1"/>
  <c r="I39" i="3" l="1"/>
  <c r="H19" i="9"/>
  <c r="E19" i="9" s="1"/>
  <c r="B19" i="9" s="1"/>
  <c r="C1621" i="1"/>
  <c r="H1621" i="1" s="1"/>
  <c r="G344" i="9"/>
  <c r="E344" i="9" s="1"/>
  <c r="B344" i="9" s="1"/>
  <c r="K1481" i="9"/>
  <c r="K3" i="9"/>
  <c r="I9" i="3"/>
  <c r="G424" i="1"/>
  <c r="H424" i="1"/>
  <c r="F417" i="4"/>
  <c r="C412" i="1"/>
  <c r="F640" i="4"/>
  <c r="C634" i="1"/>
  <c r="H1074" i="1"/>
  <c r="G1074" i="1"/>
  <c r="H1012" i="1"/>
  <c r="G1012" i="1"/>
  <c r="H299" i="9"/>
  <c r="H355" i="1"/>
  <c r="G355" i="1"/>
  <c r="G306" i="9"/>
  <c r="E306" i="9" s="1"/>
  <c r="B306" i="9" s="1"/>
  <c r="G299" i="9"/>
  <c r="F6" i="5"/>
  <c r="C1011" i="1"/>
  <c r="G303" i="1"/>
  <c r="H303" i="1"/>
  <c r="G529" i="1"/>
  <c r="H529" i="1"/>
  <c r="H1181" i="1"/>
  <c r="G1181" i="1"/>
  <c r="H148" i="1"/>
  <c r="G148" i="1"/>
  <c r="E643" i="4"/>
  <c r="D417" i="1"/>
  <c r="F639" i="4"/>
  <c r="C633" i="1"/>
  <c r="E301" i="4"/>
  <c r="D297" i="1" s="1"/>
  <c r="E423" i="4"/>
  <c r="E424" i="4" s="1"/>
  <c r="D419" i="1" s="1"/>
  <c r="D295" i="1"/>
  <c r="H2" i="1"/>
  <c r="G2" i="1"/>
  <c r="C296" i="1"/>
  <c r="D424" i="4"/>
  <c r="D643" i="4"/>
  <c r="F422" i="4"/>
  <c r="C417" i="1"/>
  <c r="F418" i="4"/>
  <c r="C413" i="1"/>
  <c r="E300" i="4"/>
  <c r="D296" i="1" s="1"/>
  <c r="H1255" i="1"/>
  <c r="G1255" i="1"/>
  <c r="G1537" i="1"/>
  <c r="H1537" i="1"/>
  <c r="F176" i="5"/>
  <c r="C1180" i="1"/>
  <c r="F299" i="4"/>
  <c r="D423" i="4"/>
  <c r="D301" i="4"/>
  <c r="C295" i="1"/>
  <c r="H11" i="3" l="1"/>
  <c r="N3" i="9" s="1"/>
  <c r="G1621" i="1"/>
  <c r="E342" i="9"/>
  <c r="E299" i="9"/>
  <c r="B299" i="9" s="1"/>
  <c r="F301" i="4"/>
  <c r="C297" i="1"/>
  <c r="D425" i="4"/>
  <c r="F423" i="4"/>
  <c r="D644" i="4"/>
  <c r="C418" i="1"/>
  <c r="G20" i="9"/>
  <c r="G417" i="1"/>
  <c r="H417" i="1"/>
  <c r="H296" i="1"/>
  <c r="G296" i="1"/>
  <c r="F424" i="4"/>
  <c r="C419" i="1"/>
  <c r="G634" i="1"/>
  <c r="H634" i="1"/>
  <c r="G633" i="1"/>
  <c r="H633" i="1"/>
  <c r="D637" i="1"/>
  <c r="G413" i="1"/>
  <c r="H413" i="1"/>
  <c r="F300" i="4"/>
  <c r="H8" i="3"/>
  <c r="H1011" i="1"/>
  <c r="G1011" i="1"/>
  <c r="H295" i="1"/>
  <c r="G295" i="1"/>
  <c r="H1180" i="1"/>
  <c r="G1180" i="1"/>
  <c r="F643" i="4"/>
  <c r="D645" i="4"/>
  <c r="C637" i="1"/>
  <c r="E425" i="4"/>
  <c r="D420" i="1" s="1"/>
  <c r="E644" i="4"/>
  <c r="D418" i="1"/>
  <c r="H20" i="9"/>
  <c r="G412" i="1"/>
  <c r="H412" i="1"/>
  <c r="I11" i="3" l="1"/>
  <c r="G637" i="1"/>
  <c r="H637" i="1"/>
  <c r="G418" i="1"/>
  <c r="H418" i="1"/>
  <c r="D646" i="4"/>
  <c r="F644" i="4"/>
  <c r="C638" i="1"/>
  <c r="D649" i="4"/>
  <c r="C639" i="1"/>
  <c r="H297" i="1"/>
  <c r="G297" i="1"/>
  <c r="M3" i="9"/>
  <c r="E646" i="4"/>
  <c r="D638" i="1"/>
  <c r="E645" i="4"/>
  <c r="F645" i="4" s="1"/>
  <c r="G419" i="1"/>
  <c r="H419" i="1"/>
  <c r="E20" i="9"/>
  <c r="B20" i="9" s="1"/>
  <c r="F425" i="4"/>
  <c r="C420" i="1"/>
  <c r="H334" i="9" l="1"/>
  <c r="G334" i="9"/>
  <c r="E650" i="4"/>
  <c r="D640" i="1"/>
  <c r="G420" i="1"/>
  <c r="H420" i="1"/>
  <c r="G638" i="1"/>
  <c r="H638" i="1"/>
  <c r="E649" i="4"/>
  <c r="D639" i="1"/>
  <c r="H639" i="1" s="1"/>
  <c r="H19" i="3"/>
  <c r="F649" i="4"/>
  <c r="C643" i="1"/>
  <c r="D650" i="4"/>
  <c r="F646" i="4"/>
  <c r="C640" i="1"/>
  <c r="G297" i="9" l="1"/>
  <c r="E297" i="9" s="1"/>
  <c r="B297" i="9" s="1"/>
  <c r="G639" i="1"/>
  <c r="E334" i="9"/>
  <c r="H20" i="3"/>
  <c r="F650" i="4"/>
  <c r="C644" i="1"/>
  <c r="G640" i="1"/>
  <c r="H640" i="1"/>
  <c r="I19" i="3"/>
  <c r="D643" i="1"/>
  <c r="H643" i="1" s="1"/>
  <c r="I20" i="3"/>
  <c r="D644" i="1"/>
  <c r="H7" i="3" l="1"/>
  <c r="J3" i="9" s="1"/>
  <c r="G643" i="1"/>
  <c r="G644" i="1"/>
  <c r="H644" i="1"/>
  <c r="B334" i="9"/>
  <c r="E298" i="9"/>
  <c r="I8" i="3" s="1"/>
  <c r="G295" i="9" l="1"/>
  <c r="H295" i="9"/>
  <c r="L293" i="9"/>
  <c r="F293" i="9" s="1"/>
  <c r="H18" i="9"/>
  <c r="G16" i="9"/>
  <c r="K7" i="9"/>
  <c r="J5" i="9"/>
  <c r="H22" i="9"/>
  <c r="G17" i="9"/>
  <c r="M15" i="9"/>
  <c r="I13" i="9"/>
  <c r="K8" i="9"/>
  <c r="H16" i="9"/>
  <c r="I12" i="9"/>
  <c r="H15" i="9"/>
  <c r="K6" i="9"/>
  <c r="G18" i="9"/>
  <c r="G21" i="9"/>
  <c r="L15" i="9"/>
  <c r="J11" i="9"/>
  <c r="I17" i="9"/>
  <c r="K13" i="9"/>
  <c r="I7" i="9"/>
  <c r="J7" i="9"/>
  <c r="K11" i="9"/>
  <c r="H17" i="9"/>
  <c r="I9" i="9"/>
  <c r="J13" i="9"/>
  <c r="G22" i="9"/>
  <c r="L16" i="9"/>
  <c r="J17" i="9"/>
  <c r="I8" i="9"/>
  <c r="J12" i="9"/>
  <c r="H21" i="9"/>
  <c r="I11" i="9"/>
  <c r="J6" i="9"/>
  <c r="J8" i="9"/>
  <c r="K12" i="9"/>
  <c r="J10" i="9"/>
  <c r="K5" i="9"/>
  <c r="I5" i="9"/>
  <c r="J9" i="9"/>
  <c r="G15" i="9"/>
  <c r="M16" i="9"/>
  <c r="K9" i="9"/>
  <c r="I6" i="9"/>
  <c r="K10" i="9"/>
  <c r="E15" i="9" l="1"/>
  <c r="F15" i="9"/>
  <c r="E8" i="9"/>
  <c r="B8" i="9" s="1"/>
  <c r="E295" i="9"/>
  <c r="B295" i="9" s="1"/>
  <c r="E10" i="9"/>
  <c r="B10" i="9" s="1"/>
  <c r="E11" i="9"/>
  <c r="B11" i="9" s="1"/>
  <c r="E9" i="9"/>
  <c r="B9" i="9" s="1"/>
  <c r="E7" i="9"/>
  <c r="B7" i="9" s="1"/>
  <c r="E13" i="9"/>
  <c r="B13" i="9" s="1"/>
  <c r="B293" i="9"/>
  <c r="F23" i="9"/>
  <c r="E6" i="9"/>
  <c r="B6" i="9" s="1"/>
  <c r="F16" i="9"/>
  <c r="E21" i="9"/>
  <c r="B21" i="9" s="1"/>
  <c r="E12" i="9"/>
  <c r="B12" i="9" s="1"/>
  <c r="E5" i="9"/>
  <c r="E22" i="9"/>
  <c r="B22" i="9" s="1"/>
  <c r="E18" i="9"/>
  <c r="B18" i="9" s="1"/>
  <c r="E17" i="9"/>
  <c r="B17" i="9" s="1"/>
  <c r="E16" i="9"/>
  <c r="B15" i="9" l="1"/>
  <c r="F14" i="9"/>
  <c r="F3" i="9" s="1"/>
  <c r="E23" i="9"/>
  <c r="I7" i="3" s="1"/>
  <c r="B16" i="9"/>
  <c r="B5" i="9"/>
  <c r="E4" i="9"/>
  <c r="E14" i="9"/>
  <c r="I13" i="3" s="1"/>
  <c r="E3" i="9" l="1"/>
</calcChain>
</file>

<file path=xl/sharedStrings.xml><?xml version="1.0" encoding="utf-8"?>
<sst xmlns="http://schemas.openxmlformats.org/spreadsheetml/2006/main" count="4733" uniqueCount="3656">
  <si>
    <t>Obveznik:</t>
  </si>
  <si>
    <t>29935 - OPĆINA PRIMORSKI DOLAC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</si>
  <si>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</si>
  <si>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</si>
  <si>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</si>
  <si>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</si>
  <si>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</si>
  <si>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</si>
  <si>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</si>
  <si>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</si>
  <si>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</si>
  <si>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</si>
  <si>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</si>
  <si>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</si>
  <si>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</si>
  <si>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</si>
  <si>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</si>
  <si>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</si>
  <si>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</si>
  <si>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</si>
  <si>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</si>
  <si>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</si>
  <si>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</si>
  <si>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</si>
  <si>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</si>
  <si>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</si>
  <si>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</si>
  <si>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</si>
  <si>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</si>
  <si>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</si>
  <si>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</si>
  <si>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</si>
  <si>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</si>
  <si>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</si>
  <si>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</si>
  <si>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</si>
  <si>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</si>
  <si>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</si>
  <si>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</si>
  <si>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</si>
  <si>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</si>
  <si>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</si>
  <si>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</si>
  <si>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</si>
  <si>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</si>
  <si>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</si>
  <si>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</si>
  <si>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</si>
  <si>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</si>
  <si>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</si>
  <si>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</si>
  <si>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</si>
  <si>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</si>
  <si>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</si>
  <si>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</si>
  <si>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</si>
  <si>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</si>
  <si>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</si>
  <si>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</si>
  <si>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</si>
  <si>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</si>
  <si>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</si>
  <si>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</si>
  <si>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</si>
  <si>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</si>
  <si>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</si>
  <si>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</si>
  <si>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</si>
  <si>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</si>
  <si>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</si>
  <si>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</si>
  <si>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</si>
  <si>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</si>
  <si>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</si>
  <si>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</si>
  <si>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</si>
  <si>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</si>
  <si>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</si>
  <si>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</si>
  <si>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</si>
  <si>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</si>
  <si>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</si>
  <si>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</si>
  <si>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</si>
  <si>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</si>
  <si>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</si>
  <si>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</si>
  <si>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</si>
  <si>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</si>
  <si>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</si>
  <si>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</si>
  <si>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</si>
  <si>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</si>
  <si>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</si>
  <si>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</si>
  <si>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</si>
  <si>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</si>
  <si>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</si>
  <si>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</si>
  <si>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</si>
  <si>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</si>
  <si>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</si>
  <si>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</si>
  <si>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</si>
  <si>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</si>
  <si>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</si>
  <si>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</si>
  <si>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</si>
  <si>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</si>
  <si>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</si>
  <si>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</si>
  <si>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</si>
  <si>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</si>
  <si>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</si>
  <si>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</si>
  <si>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</si>
  <si>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</si>
  <si>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</si>
  <si>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</si>
  <si>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</si>
  <si>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</si>
  <si>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</si>
  <si>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</si>
  <si>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</si>
  <si>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</si>
  <si>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</si>
  <si>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</si>
  <si>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</si>
  <si>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</si>
  <si>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</si>
  <si>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</si>
  <si>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</si>
  <si>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</si>
  <si>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</si>
  <si>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</si>
  <si>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</si>
  <si>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</si>
  <si>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</si>
  <si>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</si>
  <si>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</si>
  <si>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</si>
  <si>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</si>
  <si>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</si>
  <si>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</si>
  <si>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</si>
  <si>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</si>
  <si>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</si>
  <si>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</si>
  <si>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</si>
  <si>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</si>
  <si>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</si>
  <si>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</si>
  <si>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</si>
  <si>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</si>
  <si>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</si>
  <si>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</si>
  <si>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</si>
  <si>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</si>
  <si>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</si>
  <si>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</si>
  <si>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</si>
  <si>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</si>
  <si>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</si>
  <si>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</si>
  <si>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</si>
  <si>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</si>
  <si>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</si>
  <si>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</si>
  <si>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</si>
  <si>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</si>
  <si>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</si>
  <si>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</si>
  <si>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</si>
  <si>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</si>
  <si>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</si>
  <si>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</si>
  <si>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</si>
  <si>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</si>
  <si>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</si>
  <si>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</si>
  <si>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</si>
  <si>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</si>
  <si>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</si>
  <si>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</si>
  <si>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</si>
  <si>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</si>
  <si>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</si>
  <si>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</si>
  <si>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</si>
  <si>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</si>
  <si>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</si>
  <si>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</si>
  <si>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</si>
  <si>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</si>
  <si>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</si>
  <si>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</si>
  <si>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</si>
  <si>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</si>
  <si>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</si>
  <si>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</si>
  <si>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</si>
  <si>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</si>
  <si>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</si>
  <si>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</si>
  <si>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</si>
  <si>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</si>
  <si>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</si>
  <si>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</si>
  <si>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</si>
  <si>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</si>
  <si>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</si>
  <si>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</si>
  <si>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</si>
  <si>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</si>
  <si>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</si>
  <si>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</si>
  <si>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</si>
  <si>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</si>
  <si>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</si>
  <si>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</si>
  <si>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</si>
  <si>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</si>
  <si>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</si>
  <si>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</si>
  <si>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</si>
  <si>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</si>
  <si>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</si>
  <si>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</si>
  <si>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</si>
  <si>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</si>
  <si>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</si>
  <si>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</si>
  <si>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</si>
  <si>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</si>
  <si>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</si>
  <si>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</si>
  <si>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</si>
  <si>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</si>
  <si>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</si>
  <si>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</si>
  <si>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</si>
  <si>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</si>
  <si>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</si>
  <si>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</si>
  <si>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</si>
  <si>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</si>
  <si>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</si>
  <si>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</si>
  <si>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</si>
  <si>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</si>
  <si>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</si>
  <si>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</si>
  <si>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</si>
  <si>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</si>
  <si>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</si>
  <si>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</si>
  <si>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</si>
  <si>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</si>
  <si>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</si>
  <si>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</si>
  <si>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</si>
  <si>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</si>
  <si>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</si>
  <si>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</si>
  <si>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</si>
  <si>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</si>
  <si>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</si>
  <si>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</si>
  <si>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</si>
  <si>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</si>
  <si>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</si>
  <si>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</si>
  <si>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</si>
  <si>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</si>
  <si>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</si>
  <si>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</si>
  <si>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</si>
  <si>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</si>
  <si>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</si>
  <si>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</si>
  <si>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</si>
  <si>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</si>
  <si>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</si>
  <si>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</si>
  <si>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</si>
  <si>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</si>
  <si>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</si>
  <si>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</si>
  <si>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</si>
  <si>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</si>
  <si>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</si>
  <si>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</si>
  <si>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</si>
  <si>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</si>
  <si>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</si>
  <si>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</si>
  <si>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</si>
  <si>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</si>
  <si>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</si>
  <si>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</si>
  <si>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</si>
  <si>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</si>
  <si>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</si>
  <si>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</si>
  <si>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</si>
  <si>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</si>
  <si>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</si>
  <si>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</si>
  <si>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</si>
  <si>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</si>
  <si>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</si>
  <si>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</si>
  <si>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</si>
  <si>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</si>
  <si>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</si>
  <si>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</si>
  <si>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</si>
  <si>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</si>
  <si>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</si>
  <si>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</si>
  <si>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</si>
  <si>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</si>
  <si>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</si>
  <si>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</si>
  <si>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</si>
  <si>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</si>
  <si>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</si>
  <si>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</si>
  <si>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</si>
  <si>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</si>
  <si>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</si>
  <si>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</si>
  <si>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</si>
  <si>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</si>
  <si>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</si>
  <si>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</si>
  <si>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</si>
  <si>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</si>
  <si>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</si>
  <si>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</si>
  <si>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</si>
  <si>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</si>
  <si>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</si>
  <si>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</si>
  <si>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</si>
  <si>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</si>
  <si>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</si>
  <si>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</si>
  <si>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</si>
  <si>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</si>
  <si>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</si>
  <si>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</si>
  <si>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</si>
  <si>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</si>
  <si>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</si>
  <si>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</si>
  <si>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</si>
  <si>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</si>
  <si>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</si>
  <si>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</si>
  <si>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</si>
  <si>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</si>
  <si>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</si>
  <si>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</si>
  <si>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</si>
  <si>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</si>
  <si>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</si>
  <si>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</si>
  <si>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</si>
  <si>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</si>
  <si>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</si>
  <si>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</si>
  <si>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</si>
  <si>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</si>
  <si>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</si>
  <si>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</si>
  <si>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</si>
  <si>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</si>
  <si>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</si>
  <si>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</si>
  <si>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</si>
  <si>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</si>
  <si>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</si>
  <si>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</si>
  <si>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</si>
  <si>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</si>
  <si>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</si>
  <si>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</si>
  <si>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</si>
  <si>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</si>
  <si>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</si>
  <si>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</si>
  <si>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</si>
  <si>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</si>
  <si>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</si>
  <si>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</si>
  <si>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</si>
  <si>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</si>
  <si>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</si>
  <si>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</si>
  <si>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</si>
  <si>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</si>
  <si>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</si>
  <si>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</si>
  <si>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</si>
  <si>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</si>
  <si>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</si>
  <si>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</si>
  <si>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</si>
  <si>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</si>
  <si>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</si>
  <si>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</si>
  <si>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</si>
  <si>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</si>
  <si>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</si>
  <si>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</si>
  <si>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</si>
  <si>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</si>
  <si>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</si>
  <si>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</si>
  <si>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</si>
  <si>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</si>
  <si>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</si>
  <si>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</si>
  <si>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</si>
  <si>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</si>
  <si>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</si>
  <si>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</si>
  <si>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</si>
  <si>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</si>
  <si>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</si>
  <si>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</si>
  <si>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</si>
  <si>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</si>
  <si>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</si>
  <si>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</si>
  <si>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</si>
  <si>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</si>
  <si>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</si>
  <si>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</si>
  <si>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</si>
  <si>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</si>
  <si>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</si>
  <si>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</si>
  <si>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</si>
  <si>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</si>
  <si>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</si>
  <si>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</si>
  <si>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</si>
  <si>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</si>
  <si>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</si>
  <si>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</si>
  <si>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</si>
  <si>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</si>
  <si>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</si>
  <si>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</si>
  <si>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</si>
  <si>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</si>
  <si>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</si>
  <si>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</si>
  <si>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</si>
  <si>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</si>
  <si>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</si>
  <si>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</si>
  <si>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</si>
  <si>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</si>
  <si>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</si>
  <si>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</si>
  <si>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</si>
  <si>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</si>
  <si>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</si>
  <si>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</si>
  <si>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</si>
  <si>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</si>
  <si>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</si>
  <si>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</si>
  <si>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</si>
  <si>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</si>
  <si>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</si>
  <si>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</si>
  <si>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</si>
  <si>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</si>
  <si>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</si>
  <si>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</si>
  <si>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</si>
  <si>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</si>
  <si>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</si>
  <si>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</si>
  <si>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</si>
  <si>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</si>
  <si>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</si>
  <si>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</si>
  <si>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</si>
  <si>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</si>
  <si>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</si>
  <si>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</si>
  <si>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</si>
  <si>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</si>
  <si>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</si>
  <si>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</si>
  <si>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</si>
  <si>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</si>
  <si>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</si>
  <si>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</si>
  <si>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</si>
  <si>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</si>
  <si>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</si>
  <si>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</si>
  <si>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</si>
  <si>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</si>
  <si>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</si>
  <si>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</si>
  <si>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</si>
  <si>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</si>
  <si>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</si>
  <si>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</si>
  <si>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</si>
  <si>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</si>
  <si>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</si>
  <si>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</si>
  <si>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</si>
  <si>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</si>
  <si>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</si>
  <si>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</si>
  <si>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</si>
  <si>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</si>
  <si>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</si>
  <si>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</si>
  <si>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</si>
  <si>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</si>
  <si>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</si>
  <si>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</si>
  <si>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</si>
  <si>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</si>
  <si>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</si>
  <si>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</si>
  <si>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</si>
  <si>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</si>
  <si>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</si>
  <si>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</si>
  <si>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</si>
  <si>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</si>
  <si>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</si>
  <si>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</si>
  <si>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</si>
  <si>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</si>
  <si>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</si>
  <si>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</si>
  <si>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</si>
  <si>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</si>
  <si>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</si>
  <si>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</si>
  <si>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</si>
  <si>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</si>
  <si>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</si>
  <si>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</si>
  <si>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</si>
  <si>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</si>
  <si>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</si>
  <si>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</si>
  <si>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</si>
  <si>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</si>
  <si>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</si>
  <si>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</si>
  <si>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</si>
  <si>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</si>
  <si>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</si>
  <si>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</si>
  <si>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</si>
  <si>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</si>
  <si>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</si>
  <si>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</si>
  <si>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</si>
  <si>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</si>
  <si>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</si>
  <si>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</si>
  <si>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</si>
  <si>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</si>
  <si>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</si>
  <si>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</si>
  <si>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</si>
  <si>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</si>
  <si>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</si>
  <si>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</si>
  <si>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</si>
  <si>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</si>
  <si>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</si>
  <si>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</si>
  <si>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</si>
  <si>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</si>
  <si>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</si>
  <si>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</si>
  <si>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</si>
  <si>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</si>
  <si>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</si>
  <si>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</si>
  <si>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</si>
  <si>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</si>
  <si>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</si>
  <si>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</si>
  <si>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</si>
  <si>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</si>
  <si>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</si>
  <si>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</si>
  <si>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</si>
  <si>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</si>
  <si>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</si>
  <si>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</si>
  <si>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</si>
  <si>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</si>
  <si>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</si>
  <si>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</si>
  <si>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</si>
  <si>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</si>
  <si>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</si>
  <si>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</si>
  <si>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</si>
  <si>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</si>
  <si>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</si>
  <si>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</si>
  <si>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</si>
  <si>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</si>
  <si>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</si>
  <si>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</si>
  <si>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</si>
  <si>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</si>
  <si>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</si>
  <si>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</si>
  <si>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</si>
  <si>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</si>
  <si>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</si>
  <si>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</si>
  <si>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</si>
  <si>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</si>
  <si>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</si>
  <si>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</si>
  <si>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</si>
  <si>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</si>
  <si>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</si>
  <si>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</si>
  <si>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</si>
  <si>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</si>
  <si>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</si>
  <si>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</si>
  <si>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</si>
  <si>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</si>
  <si>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</si>
  <si>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</si>
  <si>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</si>
  <si>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</si>
  <si>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</si>
  <si>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</si>
  <si>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</si>
  <si>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</si>
  <si>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</si>
  <si>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</si>
  <si>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</si>
  <si>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</si>
  <si>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</si>
  <si>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</si>
  <si>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</si>
  <si>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</si>
  <si>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</si>
  <si>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</si>
  <si>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</si>
  <si>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</si>
  <si>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</si>
  <si>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</si>
  <si>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</si>
  <si>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</si>
  <si>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</si>
  <si>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</si>
  <si>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</si>
  <si>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</si>
  <si>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</si>
  <si>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</si>
  <si>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</si>
  <si>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</si>
  <si>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</si>
  <si>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</si>
  <si>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</si>
  <si>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</si>
  <si>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</si>
  <si>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</si>
  <si>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</si>
  <si>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</si>
  <si>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</si>
  <si>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</si>
  <si>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</si>
  <si>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</si>
  <si>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</si>
  <si>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</si>
  <si>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</si>
  <si>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</si>
  <si>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</si>
  <si>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</si>
  <si>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</si>
  <si>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</si>
  <si>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</si>
  <si>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</si>
  <si>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</si>
  <si>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</si>
  <si>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</si>
  <si>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</si>
  <si>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</si>
  <si>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</si>
  <si>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</si>
  <si>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</si>
  <si>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</si>
  <si>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</si>
  <si>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</si>
  <si>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</si>
  <si>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</si>
  <si>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</si>
  <si>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</si>
  <si>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</si>
  <si>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</si>
  <si>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</si>
  <si>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</si>
  <si>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</si>
  <si>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</si>
  <si>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</si>
  <si>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</si>
  <si>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</si>
  <si>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</si>
  <si>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</si>
  <si>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</si>
  <si>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</si>
  <si>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</si>
  <si>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</si>
  <si>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</si>
  <si>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</si>
  <si>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</si>
  <si>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</si>
  <si>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</si>
  <si>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</si>
  <si>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</si>
  <si>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</si>
  <si>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</si>
  <si>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</si>
  <si>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</si>
  <si>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</si>
  <si>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</si>
  <si>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</si>
  <si>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</si>
  <si>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</si>
  <si>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</si>
  <si>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</si>
  <si>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</si>
  <si>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</si>
  <si>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</si>
  <si>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</si>
  <si>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</si>
  <si>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</si>
  <si>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</si>
  <si>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</si>
  <si>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</si>
  <si>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</si>
  <si>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</si>
  <si>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</si>
  <si>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</si>
  <si>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</si>
  <si>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</si>
  <si>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</si>
  <si>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</si>
  <si>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</si>
  <si>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</si>
  <si>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</si>
  <si>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</si>
  <si>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</si>
  <si>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</si>
  <si>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</si>
  <si>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</si>
  <si>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</si>
  <si>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</si>
  <si>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</si>
  <si>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</si>
  <si>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</si>
  <si>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</si>
  <si>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</si>
  <si>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</si>
  <si>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</si>
  <si>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</si>
  <si>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</si>
  <si>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</si>
  <si>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</si>
  <si>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</si>
  <si>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</si>
  <si>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</si>
  <si>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</si>
  <si>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</si>
  <si>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</si>
  <si>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</si>
  <si>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</si>
  <si>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</si>
  <si>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</si>
  <si>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</si>
  <si>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</si>
  <si>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</si>
  <si>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</si>
  <si>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</si>
  <si>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</si>
  <si>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</si>
  <si>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</si>
  <si>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</si>
  <si>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</si>
  <si>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</si>
  <si>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</si>
  <si>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</si>
  <si>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</si>
  <si>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</si>
  <si>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</si>
  <si>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</si>
  <si>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</si>
  <si>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</si>
  <si>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</si>
  <si>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</si>
  <si>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</si>
  <si>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</si>
  <si>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</si>
  <si>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</si>
  <si>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</si>
  <si>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</si>
  <si>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</si>
  <si>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</si>
  <si>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</si>
  <si>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</si>
  <si>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</si>
  <si>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</si>
  <si>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</si>
  <si>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</si>
  <si>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</si>
  <si>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</si>
  <si>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</si>
  <si>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</si>
  <si>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</si>
  <si>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</si>
  <si>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</si>
  <si>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</si>
  <si>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</si>
  <si>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</si>
  <si>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</si>
  <si>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</si>
  <si>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</si>
  <si>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</si>
  <si>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</si>
  <si>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</si>
  <si>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</si>
  <si>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</si>
  <si>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</si>
  <si>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</si>
  <si>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</si>
  <si>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</si>
  <si>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</si>
  <si>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</si>
  <si>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</si>
  <si>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</si>
  <si>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</si>
  <si>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</si>
  <si>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</si>
  <si>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</si>
  <si>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</si>
  <si>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</si>
  <si>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</si>
  <si>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</si>
  <si>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</si>
  <si>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</si>
  <si>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</si>
  <si>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</si>
  <si>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</si>
  <si>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</si>
  <si>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</si>
  <si>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</si>
  <si>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</si>
  <si>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</si>
  <si>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</si>
  <si>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</si>
  <si>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</si>
  <si>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</si>
  <si>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</si>
  <si>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</si>
  <si>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</si>
  <si>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</si>
  <si>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</si>
  <si>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</si>
  <si>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</si>
  <si>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</si>
  <si>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</si>
  <si>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</si>
  <si>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</si>
  <si>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</si>
  <si>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</si>
  <si>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</si>
  <si>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</si>
  <si>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</si>
  <si>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</si>
  <si>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</si>
  <si>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</si>
  <si>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</si>
  <si>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</si>
  <si>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</si>
  <si>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</si>
  <si>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</si>
  <si>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</si>
  <si>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</si>
  <si>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</si>
  <si>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</si>
  <si>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</si>
  <si>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</si>
  <si>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</si>
  <si>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</si>
  <si>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</si>
  <si>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</si>
  <si>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</si>
  <si>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</si>
  <si>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</si>
  <si>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</si>
  <si>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</si>
  <si>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</si>
  <si>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</si>
  <si>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</si>
  <si>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</si>
  <si>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</si>
  <si>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</si>
  <si>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</si>
  <si>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</si>
  <si>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</si>
  <si>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</si>
  <si>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</si>
  <si>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</si>
  <si>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</si>
  <si>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</si>
  <si>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</si>
  <si>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</si>
  <si>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</si>
  <si>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</si>
  <si>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</si>
  <si>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</si>
  <si>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</si>
  <si>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</si>
  <si>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</si>
  <si>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</si>
  <si>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</si>
  <si>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</si>
  <si>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</si>
  <si>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</si>
  <si>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</si>
  <si>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</si>
  <si>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</si>
  <si>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</si>
  <si>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</si>
  <si>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</si>
  <si>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</si>
  <si>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</si>
  <si>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</si>
  <si>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</si>
  <si>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</si>
  <si>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</si>
  <si>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</si>
  <si>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</si>
  <si>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</si>
  <si>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</si>
  <si>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</si>
  <si>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</si>
  <si>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</si>
  <si>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</si>
  <si>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</si>
  <si>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</si>
  <si>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</si>
  <si>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</si>
  <si>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</si>
  <si>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</si>
  <si>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</si>
  <si>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</si>
  <si>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</si>
  <si>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</si>
  <si>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</si>
  <si>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</si>
  <si>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</si>
  <si>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</si>
  <si>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</si>
  <si>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</si>
  <si>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</si>
  <si>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</si>
  <si>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</si>
  <si>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</si>
  <si>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</si>
  <si>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</si>
  <si>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</si>
  <si>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</si>
  <si>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</si>
  <si>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</si>
  <si>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</si>
  <si>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</si>
  <si>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</si>
  <si>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</si>
  <si>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</si>
  <si>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</si>
  <si>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</si>
  <si>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</si>
  <si>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</si>
  <si>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</si>
  <si>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</si>
  <si>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</si>
  <si>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</si>
  <si>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</si>
  <si>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</si>
  <si>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</si>
  <si>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</si>
  <si>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</si>
  <si>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</si>
  <si>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</si>
  <si>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</si>
  <si>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</si>
  <si>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</si>
  <si>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</si>
  <si>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</si>
  <si>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</si>
  <si>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</si>
  <si>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</si>
  <si>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</si>
  <si>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</si>
  <si>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</si>
  <si>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</si>
  <si>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</si>
  <si>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</si>
  <si>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</si>
  <si>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</si>
  <si>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</si>
  <si>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</si>
  <si>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</si>
  <si>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</si>
  <si>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</si>
  <si>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</si>
  <si>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</si>
  <si>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</si>
  <si>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</si>
  <si>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</si>
  <si>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</si>
  <si>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</si>
  <si>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</si>
  <si>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</si>
  <si>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</si>
  <si>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</si>
  <si>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</si>
  <si>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</si>
  <si>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</si>
  <si>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</si>
  <si>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</si>
  <si>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</si>
  <si>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</si>
  <si>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</si>
  <si>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</si>
  <si>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</si>
  <si>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</si>
  <si>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</si>
  <si>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</si>
  <si>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</si>
  <si>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</si>
  <si>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</si>
  <si>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</si>
  <si>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</si>
  <si>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</si>
  <si>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</si>
  <si>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</si>
  <si>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</si>
  <si>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</si>
  <si>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</si>
  <si>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</si>
  <si>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</si>
  <si>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</si>
  <si>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</si>
  <si>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</si>
  <si>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</si>
  <si>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</si>
  <si>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</si>
  <si>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</si>
  <si>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</si>
  <si>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</si>
  <si>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</si>
  <si>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</si>
  <si>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</si>
  <si>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</si>
  <si>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</si>
  <si>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</si>
  <si>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</si>
  <si>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</si>
  <si>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</si>
  <si>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</si>
  <si>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</si>
  <si>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</si>
  <si>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</si>
  <si>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</si>
  <si>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</si>
  <si>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</si>
  <si>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</si>
  <si>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</si>
  <si>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</si>
  <si>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</si>
  <si>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</si>
  <si>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</si>
  <si>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</si>
  <si>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</si>
  <si>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</si>
  <si>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</si>
  <si>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</si>
  <si>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</si>
  <si>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</si>
  <si>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</si>
  <si>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</si>
  <si>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</si>
  <si>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</si>
  <si>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</si>
  <si>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</si>
  <si>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</si>
  <si>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</si>
  <si>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</si>
  <si>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</si>
  <si>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</si>
  <si>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</si>
  <si>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</si>
  <si>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</si>
  <si>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</si>
  <si>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</si>
  <si>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</si>
  <si>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</si>
  <si>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</si>
  <si>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</si>
  <si>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</si>
  <si>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</si>
  <si>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</si>
  <si>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</si>
  <si>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</si>
  <si>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</si>
  <si>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</si>
  <si>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</si>
  <si>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</si>
  <si>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</si>
  <si>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</si>
  <si>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</si>
  <si>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</si>
  <si>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</si>
  <si>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</si>
  <si>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</si>
  <si>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</si>
  <si>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</si>
  <si>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</si>
  <si>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</si>
  <si>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</si>
  <si>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</si>
  <si>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</si>
  <si>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</si>
  <si>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</si>
  <si>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</si>
  <si>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</si>
  <si>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</si>
  <si>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</si>
  <si>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</si>
  <si>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</si>
  <si>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</si>
  <si>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</si>
  <si>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</si>
  <si>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</si>
  <si>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</si>
  <si>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</si>
  <si>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</si>
  <si>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</si>
  <si>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</si>
  <si>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</si>
  <si>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</si>
  <si>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</si>
  <si>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</si>
  <si>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</si>
  <si>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</si>
  <si>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</si>
  <si>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</si>
  <si>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</si>
  <si>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</si>
  <si>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</si>
  <si>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</si>
  <si>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</si>
  <si>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</si>
  <si>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</si>
  <si>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</si>
  <si>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</si>
  <si>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</si>
  <si>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</si>
  <si>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</si>
  <si>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</si>
  <si>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</si>
  <si>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</si>
  <si>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</si>
  <si>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</si>
  <si>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</si>
  <si>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</si>
  <si>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</si>
  <si>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</si>
  <si>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</si>
  <si>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</si>
  <si>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</si>
  <si>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</si>
  <si>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</si>
  <si>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</si>
  <si>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</si>
  <si>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</si>
  <si>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</si>
  <si>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</si>
  <si>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</si>
  <si>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</si>
  <si>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</si>
  <si>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</si>
  <si>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</si>
  <si>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</si>
  <si>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</si>
  <si>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</si>
  <si>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</si>
  <si>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</si>
  <si>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</si>
  <si>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</si>
  <si>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</si>
  <si>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</si>
  <si>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</si>
  <si>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</si>
  <si>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</si>
  <si>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</si>
  <si>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</si>
  <si>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</si>
  <si>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</si>
  <si>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</si>
  <si>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</si>
  <si>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</si>
  <si>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</si>
  <si>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</si>
  <si>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</si>
  <si>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</si>
  <si>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</si>
  <si>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</si>
  <si>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</si>
  <si>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</si>
  <si>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</si>
  <si>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</si>
  <si>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</si>
  <si>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</si>
  <si>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</si>
  <si>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</si>
  <si>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</si>
  <si>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</si>
  <si>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</si>
  <si>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</si>
  <si>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</si>
  <si>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</si>
  <si>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</si>
  <si>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</si>
  <si>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</si>
  <si>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</si>
  <si>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</si>
  <si>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</si>
  <si>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</si>
  <si>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</si>
  <si>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</si>
  <si>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</si>
  <si>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</si>
  <si>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</si>
  <si>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</si>
  <si>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</si>
  <si>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</si>
  <si>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</si>
  <si>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</si>
  <si>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</si>
  <si>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</si>
  <si>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</si>
  <si>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</si>
  <si>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</si>
  <si>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</si>
  <si>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</si>
  <si>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</si>
  <si>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</si>
  <si>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</si>
  <si>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</si>
  <si>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</si>
  <si>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</si>
  <si>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</si>
  <si>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</si>
  <si>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</si>
  <si>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</si>
  <si>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</si>
  <si>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</si>
  <si>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</si>
  <si>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</si>
  <si>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</si>
  <si>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</si>
  <si>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</si>
  <si>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</si>
  <si>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</si>
  <si>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</si>
  <si>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</si>
  <si>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</si>
  <si>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</si>
  <si>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</si>
  <si>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</si>
  <si>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</si>
  <si>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</si>
  <si>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</si>
  <si>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</si>
  <si>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</si>
  <si>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</si>
  <si>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</si>
  <si>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</si>
  <si>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</si>
  <si>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</si>
  <si>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</si>
  <si>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</si>
  <si>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</si>
  <si>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</si>
  <si>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</si>
  <si>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</si>
  <si>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</si>
  <si>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</si>
  <si>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</si>
  <si>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</si>
  <si>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</si>
  <si>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</si>
  <si>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</si>
  <si>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</si>
  <si>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</si>
  <si>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</si>
  <si>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</si>
  <si>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</si>
  <si>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</si>
  <si>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</si>
  <si>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</si>
  <si>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</si>
  <si>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</si>
  <si>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</si>
  <si>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</si>
  <si>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</si>
  <si>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</si>
  <si>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</si>
  <si>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</si>
  <si>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</si>
  <si>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</si>
  <si>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</si>
  <si>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</si>
  <si>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</si>
  <si>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</si>
  <si>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</si>
  <si>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</si>
  <si>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</si>
  <si>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</si>
  <si>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</si>
  <si>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</si>
  <si>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</si>
  <si>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</si>
  <si>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</si>
  <si>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</si>
  <si>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</si>
  <si>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</si>
  <si>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</si>
  <si>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</si>
  <si>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</si>
  <si>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</si>
  <si>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</si>
  <si>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</si>
  <si>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</si>
  <si>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</si>
  <si>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</si>
  <si>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</si>
  <si>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</si>
  <si>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</si>
  <si>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</si>
  <si>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</si>
  <si>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</si>
  <si>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</si>
  <si>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</si>
  <si>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</si>
  <si>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</si>
  <si>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</si>
  <si>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</si>
  <si>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</si>
  <si>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</si>
  <si>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</si>
  <si>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</si>
  <si>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</si>
  <si>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</si>
  <si>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</si>
  <si>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</si>
  <si>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</si>
  <si>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</si>
  <si>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</si>
  <si>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</si>
  <si>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</si>
  <si>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</si>
  <si>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</si>
  <si>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</si>
  <si>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</si>
  <si>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</si>
  <si>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</si>
  <si>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</si>
  <si>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</si>
  <si>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</si>
  <si>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</si>
  <si>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</si>
  <si>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</si>
  <si>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</si>
  <si>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</si>
  <si>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</si>
  <si>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</si>
  <si>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</si>
  <si>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</si>
  <si>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</si>
  <si>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</si>
  <si>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</si>
  <si>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</si>
  <si>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</si>
  <si>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</si>
  <si>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</si>
  <si>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</si>
  <si>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</si>
  <si>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</si>
  <si>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</si>
  <si>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</si>
  <si>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</si>
  <si>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</si>
  <si>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</si>
  <si>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</si>
  <si>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</si>
  <si>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</si>
  <si>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</si>
  <si>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</si>
  <si>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</si>
  <si>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</si>
  <si>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</si>
  <si>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</si>
  <si>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</si>
  <si>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</si>
  <si>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</si>
  <si>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</si>
  <si>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</si>
  <si>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</si>
  <si>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</si>
  <si>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</si>
  <si>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</si>
  <si>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</si>
  <si>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</si>
  <si>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</si>
  <si>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</si>
  <si>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</si>
  <si>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</si>
  <si>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</si>
  <si>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</si>
  <si>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</si>
  <si>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</si>
  <si>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</si>
  <si>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</si>
  <si>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</si>
  <si>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</si>
  <si>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</si>
  <si>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</si>
  <si>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</si>
  <si>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</si>
  <si>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</si>
  <si>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</si>
  <si>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</si>
  <si>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</si>
  <si>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</si>
  <si>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</si>
  <si>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</si>
  <si>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</si>
  <si>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</si>
  <si>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</si>
  <si>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</si>
  <si>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</si>
  <si>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</si>
  <si>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</si>
  <si>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</si>
  <si>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</si>
  <si>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</si>
  <si>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</si>
  <si>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</si>
  <si>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</si>
  <si>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</si>
  <si>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</si>
  <si>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</si>
  <si>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</si>
  <si>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</si>
  <si>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</si>
  <si>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</si>
  <si>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</si>
  <si>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</si>
  <si>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</si>
  <si>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</si>
  <si>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</si>
  <si>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</si>
  <si>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</si>
  <si>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</si>
  <si>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</si>
  <si>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</si>
  <si>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</si>
  <si>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</si>
  <si>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</si>
  <si>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</si>
  <si>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</si>
  <si>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</si>
  <si>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</si>
  <si>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</si>
  <si>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</si>
  <si>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</si>
  <si>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</si>
  <si>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</si>
  <si>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</si>
  <si>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</si>
  <si>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</si>
  <si>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</si>
  <si>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</si>
  <si>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</si>
  <si>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</si>
  <si>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</si>
  <si>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</si>
  <si>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</si>
  <si>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</si>
  <si>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</si>
  <si>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</si>
  <si>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</si>
  <si>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</si>
  <si>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</si>
  <si>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</si>
  <si>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</si>
  <si>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</si>
  <si>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</si>
  <si>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</si>
  <si>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</si>
  <si>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</si>
  <si>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</si>
  <si>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</si>
  <si>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</si>
  <si>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</si>
  <si>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</si>
  <si>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</si>
  <si>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</si>
  <si>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</si>
  <si>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</si>
  <si>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</si>
  <si>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</si>
  <si>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</si>
  <si>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</si>
  <si>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</si>
  <si>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</si>
  <si>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</si>
  <si>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</si>
  <si>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</si>
  <si>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</si>
  <si>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</si>
  <si>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</si>
  <si>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</si>
  <si>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</si>
  <si>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</si>
  <si>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</si>
  <si>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</si>
  <si>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</si>
  <si>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</si>
  <si>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</si>
  <si>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</si>
  <si>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</si>
  <si>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</si>
  <si>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</si>
  <si>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</si>
  <si>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</si>
  <si>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</si>
  <si>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</si>
  <si>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</si>
  <si>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</si>
  <si>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</si>
  <si>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</si>
  <si>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</si>
  <si>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</si>
  <si>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</si>
  <si>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</si>
  <si>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</si>
  <si>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</si>
  <si>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</si>
  <si>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</si>
  <si>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</si>
  <si>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</si>
  <si>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</si>
  <si>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</si>
  <si>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</si>
  <si>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</si>
  <si>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</si>
  <si>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</si>
  <si>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</si>
  <si>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</si>
  <si>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</si>
  <si>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</si>
  <si>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</si>
  <si>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</si>
  <si>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</si>
  <si>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</si>
  <si>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</si>
  <si>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</si>
  <si>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</si>
  <si>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</si>
  <si>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</si>
  <si>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</si>
  <si>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</si>
  <si>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</si>
  <si>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</si>
  <si>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</si>
  <si>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</si>
  <si>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</si>
  <si>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</si>
  <si>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</si>
  <si>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</si>
  <si>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</si>
  <si>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</si>
  <si>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</si>
  <si>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</si>
  <si>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</si>
  <si>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</si>
  <si>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</si>
  <si>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</si>
  <si>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</si>
  <si>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</si>
  <si>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</si>
  <si>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</si>
  <si>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</si>
  <si>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</si>
  <si>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</si>
  <si>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</si>
  <si>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</si>
  <si>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</si>
  <si>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</si>
  <si>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</si>
  <si>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</si>
  <si>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</si>
  <si>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</si>
  <si>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</si>
  <si>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</si>
  <si>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</si>
  <si>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</si>
  <si>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</si>
  <si>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</si>
  <si>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</si>
  <si>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</si>
  <si>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</si>
  <si>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</si>
  <si>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</si>
  <si>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</si>
  <si>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</si>
  <si>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</si>
  <si>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</si>
  <si>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</si>
  <si>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</si>
  <si>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</si>
  <si>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</si>
  <si>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</si>
  <si>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</si>
  <si>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</si>
  <si>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</si>
  <si>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</si>
  <si>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</si>
  <si>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</si>
  <si>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</si>
  <si>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</si>
  <si>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</si>
  <si>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</si>
  <si>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</si>
  <si>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</si>
  <si>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</si>
  <si>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</si>
  <si>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</si>
  <si>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</si>
  <si>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</si>
  <si>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</si>
  <si>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</si>
  <si>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</si>
  <si>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</si>
  <si>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</si>
  <si>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</si>
  <si>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</si>
  <si>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</si>
  <si>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</si>
  <si>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</si>
  <si>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</si>
  <si>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</si>
  <si>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</si>
  <si>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</si>
  <si>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</si>
  <si>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</si>
  <si>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</si>
  <si>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</si>
  <si>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</si>
  <si>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</si>
  <si>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</si>
  <si>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</si>
  <si>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</si>
  <si>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</si>
  <si>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</si>
  <si>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</si>
  <si>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</si>
  <si>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</si>
  <si>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</si>
  <si>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</si>
  <si>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</si>
  <si>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</si>
  <si>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</si>
  <si>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</si>
  <si>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</si>
  <si>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</si>
  <si>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</si>
  <si>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</si>
  <si>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</si>
  <si>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</si>
  <si>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</si>
  <si>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</si>
  <si>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</si>
  <si>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</si>
  <si>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</si>
  <si>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</si>
  <si>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</si>
  <si>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</si>
  <si>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</si>
  <si>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</si>
  <si>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</si>
  <si>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</si>
  <si>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</si>
  <si>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</si>
  <si>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</si>
  <si>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</si>
  <si>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</si>
  <si>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</si>
  <si>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</si>
  <si>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</si>
  <si>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</si>
  <si>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</si>
  <si>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</si>
  <si>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</si>
  <si>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</si>
  <si>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</si>
  <si>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</si>
  <si>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</si>
  <si>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</si>
  <si>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</si>
  <si>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</si>
  <si>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</si>
  <si>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</si>
  <si>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</si>
  <si>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</si>
  <si>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</si>
  <si>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</si>
  <si>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</si>
  <si>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</si>
  <si>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</si>
  <si>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</si>
  <si>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</si>
  <si>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</si>
  <si>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</si>
  <si>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</si>
  <si>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</si>
  <si>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</si>
  <si>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</si>
  <si>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</si>
  <si>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</si>
  <si>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</si>
  <si>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</si>
  <si>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</si>
  <si>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</si>
  <si>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</si>
  <si>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</si>
  <si>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</si>
  <si>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</si>
  <si>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</si>
  <si>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</si>
  <si>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</si>
  <si>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</si>
  <si>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</si>
  <si>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</si>
  <si>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</si>
  <si>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</si>
  <si>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</si>
  <si>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</si>
  <si>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</si>
  <si>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</si>
  <si>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</si>
  <si>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</si>
  <si>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</si>
  <si>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</si>
  <si>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</si>
  <si>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</si>
  <si>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</si>
  <si>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</si>
  <si>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</si>
  <si>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</si>
  <si>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</si>
  <si>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</si>
  <si>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</si>
  <si>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</si>
  <si>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</si>
  <si>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</si>
  <si>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</si>
  <si>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</si>
  <si>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</si>
  <si>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</si>
  <si>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</si>
  <si>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</si>
  <si>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</si>
  <si>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</si>
  <si>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</si>
  <si>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</si>
  <si>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</si>
  <si>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</si>
  <si>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</si>
  <si>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</si>
  <si>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</si>
  <si>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</si>
  <si>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</si>
  <si>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</si>
  <si>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</si>
  <si>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</si>
  <si>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</si>
  <si>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</si>
  <si>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</si>
  <si>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</si>
  <si>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</si>
  <si>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</si>
  <si>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</si>
  <si>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</si>
  <si>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</si>
  <si>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</si>
  <si>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</si>
  <si>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</si>
  <si>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</si>
  <si>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</si>
  <si>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</si>
  <si>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</si>
  <si>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</si>
  <si>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</si>
  <si>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</si>
  <si>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</si>
  <si>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</si>
  <si>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</si>
  <si>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</si>
  <si>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</si>
  <si>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</si>
  <si>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</si>
  <si>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</si>
  <si>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</si>
  <si>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</si>
  <si>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</si>
  <si>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</si>
  <si>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</si>
  <si>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</si>
  <si>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</si>
  <si>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</si>
  <si>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</si>
  <si>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</si>
  <si>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</si>
  <si>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</si>
  <si>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</si>
  <si>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</si>
  <si>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</si>
  <si>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</si>
  <si>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</si>
  <si>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</si>
  <si>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</si>
  <si>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</si>
  <si>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</si>
  <si>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</si>
  <si>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</si>
  <si>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</si>
  <si>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</si>
  <si>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</si>
  <si>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</si>
  <si>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</si>
  <si>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</si>
  <si>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</si>
  <si>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</si>
  <si>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</si>
  <si>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</si>
  <si>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</si>
  <si>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</si>
  <si>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</si>
  <si>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</si>
  <si>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</si>
  <si>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</si>
  <si>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</si>
  <si>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</si>
  <si>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</si>
  <si>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</si>
  <si>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</si>
  <si>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</si>
  <si>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</si>
  <si>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</si>
  <si>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</si>
  <si>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</si>
  <si>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</si>
  <si>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</si>
  <si>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</si>
  <si>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</si>
  <si>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</si>
  <si>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</si>
  <si>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</si>
  <si>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</si>
  <si>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</si>
  <si>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</si>
  <si>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</si>
  <si>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</si>
  <si>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</si>
  <si>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</si>
  <si>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</si>
  <si>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</si>
  <si>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</si>
  <si>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</si>
  <si>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</si>
  <si>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</si>
  <si>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</si>
  <si>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</si>
  <si>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</si>
  <si>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</si>
  <si>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</si>
  <si>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</si>
  <si>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</si>
  <si>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</si>
  <si>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</si>
  <si>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</si>
  <si>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</si>
  <si>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</si>
  <si>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</si>
  <si>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</si>
  <si>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</si>
  <si>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</si>
  <si>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</si>
  <si>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</si>
  <si>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</si>
  <si>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</si>
  <si>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</si>
  <si>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</si>
  <si>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</si>
  <si>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</si>
  <si>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</si>
  <si>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</si>
  <si>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</si>
  <si>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</si>
  <si>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</si>
  <si>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</si>
  <si>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</si>
  <si>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</si>
  <si>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</si>
  <si>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</si>
  <si>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</si>
  <si>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</si>
  <si>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</si>
  <si>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</si>
  <si>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</si>
  <si>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</si>
  <si>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</si>
  <si>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</si>
  <si>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</si>
  <si>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</si>
  <si>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</si>
  <si>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</si>
  <si>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</si>
  <si>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</si>
  <si>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</si>
  <si>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</si>
  <si>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</si>
  <si>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</si>
  <si>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</si>
  <si>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</si>
  <si>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</si>
  <si>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</si>
  <si>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</si>
  <si>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</si>
  <si>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</si>
  <si>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</si>
  <si>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</si>
  <si>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</si>
  <si>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</si>
  <si>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</si>
  <si>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</si>
  <si>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PRIMORSKI DOLAC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</si>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</sst>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939085.38</v>
      </c>
      <c r="D2" s="7">
        <f>'PR-RAS'!E6</f>
        <v>1368489.73</v>
      </c>
      <c r="E2" s="7">
        <v>0</v>
      </c>
      <c r="F2" s="7">
        <v>0</v>
      </c>
      <c r="G2" s="8">
        <f t="shared" ref="G2:G274" si="0">(B2/1000)*(C2*1+D2*2)</f>
        <v>3676.06484</v>
      </c>
      <c r="H2" s="8">
        <f t="shared" ref="H2:H274" si="1">ABS(C2-ROUND(C2,0))+ABS(D2-ROUND(D2,0))</f>
        <v>0.65000000002328306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218875.49000000002</v>
      </c>
      <c r="D3" s="2">
        <f>'PR-RAS'!E7</f>
        <v>248297.17000000004</v>
      </c>
      <c r="E3" s="2">
        <v>0</v>
      </c>
      <c r="F3" s="2">
        <v>0</v>
      </c>
      <c r="G3" s="3">
        <f t="shared" si="0"/>
        <v>1430.9396600000002</v>
      </c>
      <c r="H3" s="3">
        <f t="shared" si="1"/>
        <v>0.66000000006170012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210779.96000000002</v>
      </c>
      <c r="D4" s="2">
        <f>'PR-RAS'!E8</f>
        <v>231568.33000000005</v>
      </c>
      <c r="E4" s="2">
        <v>0</v>
      </c>
      <c r="F4" s="2">
        <v>0</v>
      </c>
      <c r="G4" s="3">
        <f t="shared" si="0"/>
        <v>2021.7498600000004</v>
      </c>
      <c r="H4" s="3">
        <f t="shared" si="1"/>
        <v>0.37000000002444722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191457.23</v>
      </c>
      <c r="D5" s="2">
        <f>'PR-RAS'!E9</f>
        <v>268682.95</v>
      </c>
      <c r="E5" s="2">
        <v>0</v>
      </c>
      <c r="F5" s="2">
        <v>0</v>
      </c>
      <c r="G5" s="3">
        <f t="shared" si="0"/>
        <v>2915.29252</v>
      </c>
      <c r="H5" s="3">
        <f t="shared" si="1"/>
        <v>0.27999999999883585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11037.68</v>
      </c>
      <c r="D6" s="2">
        <f>'PR-RAS'!E10</f>
        <v>15105.71</v>
      </c>
      <c r="E6" s="2">
        <v>0</v>
      </c>
      <c r="F6" s="2">
        <v>0</v>
      </c>
      <c r="G6" s="3">
        <f t="shared" si="0"/>
        <v>206.24549999999999</v>
      </c>
      <c r="H6" s="3">
        <f t="shared" si="1"/>
        <v>0.61000000000058208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5959.26</v>
      </c>
      <c r="D7" s="2">
        <f>'PR-RAS'!E11</f>
        <v>6197.18</v>
      </c>
      <c r="E7" s="2">
        <v>0</v>
      </c>
      <c r="F7" s="2">
        <v>0</v>
      </c>
      <c r="G7" s="3">
        <f t="shared" si="0"/>
        <v>110.12172000000002</v>
      </c>
      <c r="H7" s="3">
        <f t="shared" si="1"/>
        <v>0.44000000000050932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2325.79</v>
      </c>
      <c r="D8" s="2">
        <f>'PR-RAS'!E12</f>
        <v>890.45</v>
      </c>
      <c r="E8" s="2">
        <v>0</v>
      </c>
      <c r="F8" s="2">
        <v>0</v>
      </c>
      <c r="G8" s="3">
        <f t="shared" si="0"/>
        <v>28.746830000000003</v>
      </c>
      <c r="H8" s="3">
        <f t="shared" si="1"/>
        <v>0.66000000000008185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59307.96</v>
      </c>
      <c r="E11" s="2">
        <v>0</v>
      </c>
      <c r="F11" s="2">
        <v>0</v>
      </c>
      <c r="G11" s="3">
        <f t="shared" si="0"/>
        <v>1186.1592000000001</v>
      </c>
      <c r="H11" s="3">
        <f t="shared" si="1"/>
        <v>4.0000000000873115E-2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7523.36</v>
      </c>
      <c r="D19" s="2">
        <f>'PR-RAS'!E23</f>
        <v>14942.32</v>
      </c>
      <c r="E19" s="2">
        <v>0</v>
      </c>
      <c r="F19" s="2">
        <v>0</v>
      </c>
      <c r="G19" s="3">
        <f t="shared" si="0"/>
        <v>673.34399999999994</v>
      </c>
      <c r="H19" s="3">
        <f t="shared" si="1"/>
        <v>0.67999999999938154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2332.9899999999998</v>
      </c>
      <c r="E20" s="2">
        <v>0</v>
      </c>
      <c r="F20" s="2">
        <v>0</v>
      </c>
      <c r="G20" s="3">
        <f t="shared" si="0"/>
        <v>88.653619999999989</v>
      </c>
      <c r="H20" s="3">
        <f t="shared" si="1"/>
        <v>1.0000000000218279E-2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7523.36</v>
      </c>
      <c r="D23" s="2">
        <f>'PR-RAS'!E27</f>
        <v>12609.33</v>
      </c>
      <c r="E23" s="2">
        <v>0</v>
      </c>
      <c r="F23" s="2">
        <v>0</v>
      </c>
      <c r="G23" s="3">
        <f t="shared" si="0"/>
        <v>720.32443999999998</v>
      </c>
      <c r="H23" s="3">
        <f t="shared" si="1"/>
        <v>0.68999999999959982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572.16999999999996</v>
      </c>
      <c r="D25" s="2">
        <f>'PR-RAS'!E29</f>
        <v>1786.52</v>
      </c>
      <c r="E25" s="2">
        <v>0</v>
      </c>
      <c r="F25" s="2">
        <v>0</v>
      </c>
      <c r="G25" s="3">
        <f t="shared" si="0"/>
        <v>99.485039999999998</v>
      </c>
      <c r="H25" s="3">
        <f t="shared" si="1"/>
        <v>0.64999999999997726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572.16999999999996</v>
      </c>
      <c r="D27" s="2">
        <f>'PR-RAS'!E31</f>
        <v>1786.52</v>
      </c>
      <c r="E27" s="2">
        <v>0</v>
      </c>
      <c r="F27" s="2">
        <v>0</v>
      </c>
      <c r="G27" s="3">
        <f t="shared" si="0"/>
        <v>107.77546</v>
      </c>
      <c r="H27" s="3">
        <f t="shared" si="1"/>
        <v>0.64999999999997726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602034.92999999993</v>
      </c>
      <c r="D45" s="2">
        <f>'PR-RAS'!E49</f>
        <v>970919.55999999994</v>
      </c>
      <c r="E45" s="2">
        <v>0</v>
      </c>
      <c r="F45" s="2">
        <v>0</v>
      </c>
      <c r="G45" s="3">
        <f t="shared" si="0"/>
        <v>111930.45819999998</v>
      </c>
      <c r="H45" s="3">
        <f t="shared" si="1"/>
        <v>0.51000000012572855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591759.65999999992</v>
      </c>
      <c r="D54" s="2">
        <f>'PR-RAS'!E58</f>
        <v>813247.42999999993</v>
      </c>
      <c r="E54" s="2">
        <v>0</v>
      </c>
      <c r="F54" s="2">
        <v>0</v>
      </c>
      <c r="G54" s="3">
        <f t="shared" si="0"/>
        <v>117567.48955999997</v>
      </c>
      <c r="H54" s="3">
        <f t="shared" si="1"/>
        <v>0.77000000001862645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430034.91</v>
      </c>
      <c r="D55" s="2">
        <f>'PR-RAS'!E59</f>
        <v>443155.32</v>
      </c>
      <c r="E55" s="2">
        <v>0</v>
      </c>
      <c r="F55" s="2">
        <v>0</v>
      </c>
      <c r="G55" s="3">
        <f t="shared" si="0"/>
        <v>71082.659700000004</v>
      </c>
      <c r="H55" s="3">
        <f t="shared" si="1"/>
        <v>0.41000000003259629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161724.75</v>
      </c>
      <c r="D56" s="2">
        <f>'PR-RAS'!E60</f>
        <v>370092.11</v>
      </c>
      <c r="E56" s="2">
        <v>0</v>
      </c>
      <c r="F56" s="2">
        <v>0</v>
      </c>
      <c r="G56" s="3">
        <f t="shared" si="0"/>
        <v>49604.993349999997</v>
      </c>
      <c r="H56" s="3">
        <f t="shared" si="1"/>
        <v>0.35999999998603016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149798.17000000001</v>
      </c>
      <c r="E60" s="2">
        <v>0</v>
      </c>
      <c r="F60" s="2">
        <v>0</v>
      </c>
      <c r="G60" s="3">
        <f t="shared" si="0"/>
        <v>17676.18406</v>
      </c>
      <c r="H60" s="3">
        <f t="shared" si="1"/>
        <v>0.17000000001280569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149798.17000000001</v>
      </c>
      <c r="E63" s="2">
        <v>0</v>
      </c>
      <c r="F63" s="2">
        <v>0</v>
      </c>
      <c r="G63" s="3">
        <f>(B63/1000)*(C63*1+D63*2)</f>
        <v>18574.97308</v>
      </c>
      <c r="H63" s="3">
        <f>ABS(C63-ROUND(C63,0))+ABS(D63-ROUND(D63,0))</f>
        <v>0.17000000001280569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275.27</v>
      </c>
      <c r="D64" s="2">
        <f>'PR-RAS'!E68</f>
        <v>7873.96</v>
      </c>
      <c r="E64" s="2">
        <v>0</v>
      </c>
      <c r="F64" s="2">
        <v>0</v>
      </c>
      <c r="G64" s="3">
        <f t="shared" si="0"/>
        <v>1009.4609700000001</v>
      </c>
      <c r="H64" s="3">
        <f t="shared" si="1"/>
        <v>0.30999999999994543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275.27</v>
      </c>
      <c r="D65" s="2">
        <f>'PR-RAS'!E69</f>
        <v>7873.96</v>
      </c>
      <c r="E65" s="2">
        <v>0</v>
      </c>
      <c r="F65" s="2">
        <v>0</v>
      </c>
      <c r="G65" s="3">
        <f t="shared" si="0"/>
        <v>1025.48416</v>
      </c>
      <c r="H65" s="3">
        <f t="shared" si="1"/>
        <v>0.30999999999994543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10000</v>
      </c>
      <c r="D70" s="2">
        <f>'PR-RAS'!E74</f>
        <v>0</v>
      </c>
      <c r="E70" s="2">
        <v>0</v>
      </c>
      <c r="F70" s="2">
        <v>0</v>
      </c>
      <c r="G70" s="3">
        <f t="shared" si="0"/>
        <v>690.00000000000011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10000</v>
      </c>
      <c r="D72" s="2">
        <f>'PR-RAS'!E76</f>
        <v>0</v>
      </c>
      <c r="E72" s="2">
        <v>0</v>
      </c>
      <c r="F72" s="2">
        <v>0</v>
      </c>
      <c r="G72" s="3">
        <f t="shared" si="0"/>
        <v>709.99999999999989</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14092.57</v>
      </c>
      <c r="D78" s="2">
        <f>'PR-RAS'!E82</f>
        <v>16573.999999999996</v>
      </c>
      <c r="E78" s="2">
        <v>0</v>
      </c>
      <c r="F78" s="2">
        <v>0</v>
      </c>
      <c r="G78" s="3">
        <f t="shared" si="0"/>
        <v>3637.5238899999995</v>
      </c>
      <c r="H78" s="3">
        <f t="shared" si="1"/>
        <v>0.43000000000392902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29.57</v>
      </c>
      <c r="D79" s="2">
        <f>'PR-RAS'!E83</f>
        <v>9.0500000000000007</v>
      </c>
      <c r="E79" s="2">
        <v>0</v>
      </c>
      <c r="F79" s="2">
        <v>0</v>
      </c>
      <c r="G79" s="3">
        <f t="shared" si="0"/>
        <v>3.7182600000000003</v>
      </c>
      <c r="H79" s="3">
        <f t="shared" si="1"/>
        <v>0.48000000000000043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29.57</v>
      </c>
      <c r="D81" s="2">
        <f>'PR-RAS'!E85</f>
        <v>9.0500000000000007</v>
      </c>
      <c r="E81" s="2">
        <v>0</v>
      </c>
      <c r="F81" s="2">
        <v>0</v>
      </c>
      <c r="G81" s="3">
        <f t="shared" si="0"/>
        <v>3.8136000000000001</v>
      </c>
      <c r="H81" s="3">
        <f t="shared" si="1"/>
        <v>0.48000000000000043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14063</v>
      </c>
      <c r="D87" s="2">
        <f>'PR-RAS'!E91</f>
        <v>16564.949999999997</v>
      </c>
      <c r="E87" s="2">
        <v>0</v>
      </c>
      <c r="F87" s="2">
        <v>0</v>
      </c>
      <c r="G87" s="3">
        <f t="shared" si="0"/>
        <v>4058.5893999999994</v>
      </c>
      <c r="H87" s="3">
        <f t="shared" si="1"/>
        <v>5.0000000002910383E-2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14052.67</v>
      </c>
      <c r="D89" s="2">
        <f>'PR-RAS'!E93</f>
        <v>16397.669999999998</v>
      </c>
      <c r="E89" s="2">
        <v>0</v>
      </c>
      <c r="F89" s="2">
        <v>0</v>
      </c>
      <c r="G89" s="3">
        <f t="shared" si="0"/>
        <v>4122.6248799999994</v>
      </c>
      <c r="H89" s="3">
        <f t="shared" si="1"/>
        <v>0.66000000000167347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10.33</v>
      </c>
      <c r="D90" s="2">
        <f>'PR-RAS'!E94</f>
        <v>16.440000000000001</v>
      </c>
      <c r="E90" s="2">
        <v>0</v>
      </c>
      <c r="F90" s="2">
        <v>0</v>
      </c>
      <c r="G90" s="3">
        <f t="shared" si="0"/>
        <v>3.8456899999999998</v>
      </c>
      <c r="H90" s="3">
        <f t="shared" si="1"/>
        <v>0.77000000000000135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150.84</v>
      </c>
      <c r="E93" s="2">
        <v>0</v>
      </c>
      <c r="F93" s="2">
        <v>0</v>
      </c>
      <c r="G93" s="3">
        <f t="shared" si="0"/>
        <v>27.754560000000001</v>
      </c>
      <c r="H93" s="3">
        <f t="shared" si="1"/>
        <v>0.15999999999999659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77297.539999999994</v>
      </c>
      <c r="D102" s="2">
        <f>'PR-RAS'!E106</f>
        <v>91125.75</v>
      </c>
      <c r="E102" s="2">
        <v>0</v>
      </c>
      <c r="F102" s="2">
        <v>0</v>
      </c>
      <c r="G102" s="3">
        <f t="shared" si="0"/>
        <v>26214.45304</v>
      </c>
      <c r="H102" s="3">
        <f t="shared" si="1"/>
        <v>0.71000000000640284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12139.86</v>
      </c>
      <c r="D103" s="2">
        <f>'PR-RAS'!E107</f>
        <v>12172.5</v>
      </c>
      <c r="E103" s="2">
        <v>0</v>
      </c>
      <c r="F103" s="2">
        <v>0</v>
      </c>
      <c r="G103" s="3">
        <f t="shared" si="0"/>
        <v>3721.4557199999999</v>
      </c>
      <c r="H103" s="3">
        <f t="shared" si="1"/>
        <v>0.63999999999941792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12139.86</v>
      </c>
      <c r="D107" s="2">
        <f>'PR-RAS'!E111</f>
        <v>12172.5</v>
      </c>
      <c r="E107" s="2">
        <v>0</v>
      </c>
      <c r="F107" s="2">
        <v>0</v>
      </c>
      <c r="G107" s="3">
        <f t="shared" si="0"/>
        <v>3867.39516</v>
      </c>
      <c r="H107" s="3">
        <f t="shared" si="1"/>
        <v>0.63999999999941792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41804.399999999994</v>
      </c>
      <c r="D108" s="2">
        <f>'PR-RAS'!E112</f>
        <v>52757.96</v>
      </c>
      <c r="E108" s="2">
        <v>0</v>
      </c>
      <c r="F108" s="2">
        <v>0</v>
      </c>
      <c r="G108" s="3">
        <f t="shared" si="0"/>
        <v>15763.274240000001</v>
      </c>
      <c r="H108" s="3">
        <f t="shared" si="1"/>
        <v>0.43999999999505235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23.09</v>
      </c>
      <c r="D110" s="2">
        <f>'PR-RAS'!E114</f>
        <v>0</v>
      </c>
      <c r="E110" s="2">
        <v>0</v>
      </c>
      <c r="F110" s="2">
        <v>0</v>
      </c>
      <c r="G110" s="3">
        <f t="shared" si="0"/>
        <v>2.51681</v>
      </c>
      <c r="H110" s="3">
        <f t="shared" si="1"/>
        <v>8.9999999999999858E-2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41781.31</v>
      </c>
      <c r="D113" s="2">
        <f>'PR-RAS'!E117</f>
        <v>52757.96</v>
      </c>
      <c r="E113" s="2">
        <v>0</v>
      </c>
      <c r="F113" s="2">
        <v>0</v>
      </c>
      <c r="G113" s="3">
        <f t="shared" si="0"/>
        <v>16497.28976</v>
      </c>
      <c r="H113" s="3">
        <f t="shared" si="1"/>
        <v>0.34999999999854481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23353.279999999999</v>
      </c>
      <c r="D116" s="2">
        <f>'PR-RAS'!E120</f>
        <v>26195.29</v>
      </c>
      <c r="E116" s="2">
        <v>0</v>
      </c>
      <c r="F116" s="2">
        <v>0</v>
      </c>
      <c r="G116" s="3">
        <f t="shared" si="0"/>
        <v>8710.5439000000006</v>
      </c>
      <c r="H116" s="3">
        <f t="shared" si="1"/>
        <v>0.56999999999970896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904.03</v>
      </c>
      <c r="D117" s="2">
        <f>'PR-RAS'!E121</f>
        <v>1606.42</v>
      </c>
      <c r="E117" s="2">
        <v>0</v>
      </c>
      <c r="F117" s="2">
        <v>0</v>
      </c>
      <c r="G117" s="3">
        <f t="shared" si="0"/>
        <v>477.55691999999999</v>
      </c>
      <c r="H117" s="3">
        <f t="shared" si="1"/>
        <v>0.45000000000004547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22449.25</v>
      </c>
      <c r="D118" s="2">
        <f>'PR-RAS'!E122</f>
        <v>24588.87</v>
      </c>
      <c r="E118" s="2">
        <v>0</v>
      </c>
      <c r="F118" s="2">
        <v>0</v>
      </c>
      <c r="G118" s="3">
        <f t="shared" si="0"/>
        <v>8380.357829999999</v>
      </c>
      <c r="H118" s="3">
        <f t="shared" si="1"/>
        <v>0.38000000000101863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25663.31</v>
      </c>
      <c r="D121" s="2">
        <f>'PR-RAS'!E125</f>
        <v>15000</v>
      </c>
      <c r="E121" s="2">
        <v>0</v>
      </c>
      <c r="F121" s="2">
        <v>0</v>
      </c>
      <c r="G121" s="3">
        <f t="shared" si="0"/>
        <v>6679.5971999999992</v>
      </c>
      <c r="H121" s="3">
        <f t="shared" si="1"/>
        <v>0.31000000000130967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25663.31</v>
      </c>
      <c r="D125" s="2">
        <f>'PR-RAS'!E129</f>
        <v>15000</v>
      </c>
      <c r="E125" s="2">
        <v>0</v>
      </c>
      <c r="F125" s="2">
        <v>0</v>
      </c>
      <c r="G125" s="3">
        <f t="shared" si="0"/>
        <v>6902.2504399999998</v>
      </c>
      <c r="H125" s="3">
        <f t="shared" si="1"/>
        <v>0.31000000000130967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663.31</v>
      </c>
      <c r="D126" s="2">
        <f>'PR-RAS'!E130</f>
        <v>0</v>
      </c>
      <c r="E126" s="2">
        <v>0</v>
      </c>
      <c r="F126" s="2">
        <v>0</v>
      </c>
      <c r="G126" s="3">
        <f t="shared" si="0"/>
        <v>82.913749999999993</v>
      </c>
      <c r="H126" s="3">
        <f t="shared" si="1"/>
        <v>0.30999999999994543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25000</v>
      </c>
      <c r="D127" s="2">
        <f>'PR-RAS'!E131</f>
        <v>15000</v>
      </c>
      <c r="E127" s="2">
        <v>0</v>
      </c>
      <c r="F127" s="2">
        <v>0</v>
      </c>
      <c r="G127" s="3">
        <f t="shared" si="0"/>
        <v>6930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1121.54</v>
      </c>
      <c r="D136" s="2">
        <f>'PR-RAS'!E140</f>
        <v>26573.25</v>
      </c>
      <c r="E136" s="2">
        <v>0</v>
      </c>
      <c r="F136" s="2">
        <v>0</v>
      </c>
      <c r="G136" s="3">
        <f t="shared" si="0"/>
        <v>7326.1854000000003</v>
      </c>
      <c r="H136" s="3">
        <f t="shared" si="1"/>
        <v>0.71000000000003638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1121.54</v>
      </c>
      <c r="D147" s="2">
        <f>'PR-RAS'!E151</f>
        <v>26573.25</v>
      </c>
      <c r="E147" s="2">
        <v>0</v>
      </c>
      <c r="F147" s="2">
        <v>0</v>
      </c>
      <c r="G147" s="3">
        <f t="shared" si="0"/>
        <v>7923.1338399999995</v>
      </c>
      <c r="H147" s="3">
        <f t="shared" si="1"/>
        <v>0.71000000000003638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873269.35</v>
      </c>
      <c r="D148" s="2">
        <f>'PR-RAS'!E152</f>
        <v>1221686.7299999997</v>
      </c>
      <c r="E148" s="2">
        <v>0</v>
      </c>
      <c r="F148" s="2">
        <v>0</v>
      </c>
      <c r="G148" s="3">
        <f t="shared" si="0"/>
        <v>487546.49306999991</v>
      </c>
      <c r="H148" s="3">
        <f t="shared" si="1"/>
        <v>0.62000000022817403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439709.51999999996</v>
      </c>
      <c r="D149" s="2">
        <f>'PR-RAS'!E153</f>
        <v>610186.89</v>
      </c>
      <c r="E149" s="2">
        <v>0</v>
      </c>
      <c r="F149" s="2">
        <v>0</v>
      </c>
      <c r="G149" s="3">
        <f t="shared" si="0"/>
        <v>245692.3284</v>
      </c>
      <c r="H149" s="3">
        <f t="shared" si="1"/>
        <v>0.59000000002561137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352877.42</v>
      </c>
      <c r="D150" s="2">
        <f>'PR-RAS'!E154</f>
        <v>497057.97</v>
      </c>
      <c r="E150" s="2">
        <v>0</v>
      </c>
      <c r="F150" s="2">
        <v>0</v>
      </c>
      <c r="G150" s="3">
        <f t="shared" si="0"/>
        <v>200702.01063999996</v>
      </c>
      <c r="H150" s="3">
        <f t="shared" si="1"/>
        <v>0.45000000001164153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352877.42</v>
      </c>
      <c r="D151" s="2">
        <f>'PR-RAS'!E155</f>
        <v>497057.97</v>
      </c>
      <c r="E151" s="2">
        <v>0</v>
      </c>
      <c r="F151" s="2">
        <v>0</v>
      </c>
      <c r="G151" s="3">
        <f t="shared" si="0"/>
        <v>202049.00399999999</v>
      </c>
      <c r="H151" s="3">
        <f t="shared" si="1"/>
        <v>0.45000000001164153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28607.25</v>
      </c>
      <c r="D155" s="2">
        <f>'PR-RAS'!E159</f>
        <v>31090.52</v>
      </c>
      <c r="E155" s="2">
        <v>0</v>
      </c>
      <c r="F155" s="2">
        <v>0</v>
      </c>
      <c r="G155" s="3">
        <f t="shared" si="0"/>
        <v>13981.39666</v>
      </c>
      <c r="H155" s="3">
        <f t="shared" si="1"/>
        <v>0.72999999999956344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58224.85</v>
      </c>
      <c r="D156" s="2">
        <f>'PR-RAS'!E160</f>
        <v>82038.399999999994</v>
      </c>
      <c r="E156" s="2">
        <v>0</v>
      </c>
      <c r="F156" s="2">
        <v>0</v>
      </c>
      <c r="G156" s="3">
        <f t="shared" si="0"/>
        <v>34456.755749999997</v>
      </c>
      <c r="H156" s="3">
        <f t="shared" si="1"/>
        <v>0.54999999999563443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58224.85</v>
      </c>
      <c r="D158" s="2">
        <f>'PR-RAS'!E162</f>
        <v>82038.399999999994</v>
      </c>
      <c r="E158" s="2">
        <v>0</v>
      </c>
      <c r="F158" s="2">
        <v>0</v>
      </c>
      <c r="G158" s="3">
        <f t="shared" si="0"/>
        <v>34901.359049999999</v>
      </c>
      <c r="H158" s="3">
        <f t="shared" si="1"/>
        <v>0.54999999999563443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349801.45</v>
      </c>
      <c r="D160" s="2">
        <f>'PR-RAS'!E164</f>
        <v>504223.64</v>
      </c>
      <c r="E160" s="2">
        <v>0</v>
      </c>
      <c r="F160" s="2">
        <v>0</v>
      </c>
      <c r="G160" s="3">
        <f t="shared" si="0"/>
        <v>215961.54806999999</v>
      </c>
      <c r="H160" s="3">
        <f t="shared" si="1"/>
        <v>0.80999999999767169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19540.98</v>
      </c>
      <c r="D161" s="2">
        <f>'PR-RAS'!E165</f>
        <v>21010.079999999998</v>
      </c>
      <c r="E161" s="2">
        <v>0</v>
      </c>
      <c r="F161" s="2">
        <v>0</v>
      </c>
      <c r="G161" s="3">
        <f t="shared" si="0"/>
        <v>9849.7824000000001</v>
      </c>
      <c r="H161" s="3">
        <f t="shared" si="1"/>
        <v>9.9999999998544808E-2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1180.9000000000001</v>
      </c>
      <c r="D162" s="2">
        <f>'PR-RAS'!E166</f>
        <v>2844</v>
      </c>
      <c r="E162" s="2">
        <v>0</v>
      </c>
      <c r="F162" s="2">
        <v>0</v>
      </c>
      <c r="G162" s="3">
        <f t="shared" si="0"/>
        <v>1105.8929000000001</v>
      </c>
      <c r="H162" s="3">
        <f t="shared" si="1"/>
        <v>9.9999999999909051E-2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17418.12</v>
      </c>
      <c r="D163" s="2">
        <f>'PR-RAS'!E167</f>
        <v>17465.669999999998</v>
      </c>
      <c r="E163" s="2">
        <v>0</v>
      </c>
      <c r="F163" s="2">
        <v>0</v>
      </c>
      <c r="G163" s="3">
        <f t="shared" si="0"/>
        <v>8480.6125199999988</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941.96</v>
      </c>
      <c r="D164" s="2">
        <f>'PR-RAS'!E168</f>
        <v>700.41</v>
      </c>
      <c r="E164" s="2">
        <v>0</v>
      </c>
      <c r="F164" s="2">
        <v>0</v>
      </c>
      <c r="G164" s="3">
        <f t="shared" si="0"/>
        <v>381.87313999999998</v>
      </c>
      <c r="H164" s="3">
        <f t="shared" si="1"/>
        <v>0.44999999999993179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63576.18</v>
      </c>
      <c r="D166" s="2">
        <f>'PR-RAS'!E170</f>
        <v>80116.819999999992</v>
      </c>
      <c r="E166" s="2">
        <v>0</v>
      </c>
      <c r="F166" s="2">
        <v>0</v>
      </c>
      <c r="G166" s="3">
        <f t="shared" si="0"/>
        <v>36928.620299999995</v>
      </c>
      <c r="H166" s="3">
        <f t="shared" si="1"/>
        <v>0.36000000000785803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10504.4</v>
      </c>
      <c r="D167" s="2">
        <f>'PR-RAS'!E171</f>
        <v>8367.11</v>
      </c>
      <c r="E167" s="2">
        <v>0</v>
      </c>
      <c r="F167" s="2">
        <v>0</v>
      </c>
      <c r="G167" s="3">
        <f t="shared" si="0"/>
        <v>4521.610920000001</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23081.21</v>
      </c>
      <c r="D168" s="2">
        <f>'PR-RAS'!E172</f>
        <v>31809.69</v>
      </c>
      <c r="E168" s="2">
        <v>0</v>
      </c>
      <c r="F168" s="2">
        <v>0</v>
      </c>
      <c r="G168" s="3">
        <f t="shared" si="0"/>
        <v>14478.998530000001</v>
      </c>
      <c r="H168" s="3">
        <f t="shared" si="1"/>
        <v>0.52000000000043656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27100.89</v>
      </c>
      <c r="D169" s="2">
        <f>'PR-RAS'!E173</f>
        <v>32592.639999999999</v>
      </c>
      <c r="E169" s="2">
        <v>0</v>
      </c>
      <c r="F169" s="2">
        <v>0</v>
      </c>
      <c r="G169" s="3">
        <f t="shared" si="0"/>
        <v>15504.076560000001</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926.27</v>
      </c>
      <c r="D170" s="2">
        <f>'PR-RAS'!E174</f>
        <v>2705.03</v>
      </c>
      <c r="E170" s="2">
        <v>0</v>
      </c>
      <c r="F170" s="2">
        <v>0</v>
      </c>
      <c r="G170" s="3">
        <f t="shared" si="0"/>
        <v>1070.83977</v>
      </c>
      <c r="H170" s="3">
        <f t="shared" si="1"/>
        <v>0.3000000000001819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1963.41</v>
      </c>
      <c r="D171" s="2">
        <f>'PR-RAS'!E175</f>
        <v>3485.12</v>
      </c>
      <c r="E171" s="2">
        <v>0</v>
      </c>
      <c r="F171" s="2">
        <v>0</v>
      </c>
      <c r="G171" s="3">
        <f t="shared" si="0"/>
        <v>1518.7205000000001</v>
      </c>
      <c r="H171" s="3">
        <f t="shared" si="1"/>
        <v>0.52999999999997272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1157.23</v>
      </c>
      <c r="E173" s="2">
        <v>0</v>
      </c>
      <c r="F173" s="2">
        <v>0</v>
      </c>
      <c r="G173" s="3">
        <f t="shared" si="0"/>
        <v>398.08711999999997</v>
      </c>
      <c r="H173" s="3">
        <f t="shared" si="1"/>
        <v>0.23000000000001819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228765.11000000002</v>
      </c>
      <c r="D174" s="2">
        <f>'PR-RAS'!E178</f>
        <v>348231.76</v>
      </c>
      <c r="E174" s="2">
        <v>0</v>
      </c>
      <c r="F174" s="2">
        <v>0</v>
      </c>
      <c r="G174" s="3">
        <f t="shared" si="0"/>
        <v>160064.55299</v>
      </c>
      <c r="H174" s="3">
        <f t="shared" si="1"/>
        <v>0.35000000000582077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8787.81</v>
      </c>
      <c r="D175" s="2">
        <f>'PR-RAS'!E179</f>
        <v>9961.99</v>
      </c>
      <c r="E175" s="2">
        <v>0</v>
      </c>
      <c r="F175" s="2">
        <v>0</v>
      </c>
      <c r="G175" s="3">
        <f t="shared" si="0"/>
        <v>4995.8514599999999</v>
      </c>
      <c r="H175" s="3">
        <f t="shared" si="1"/>
        <v>0.2000000000007276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29916.27</v>
      </c>
      <c r="D176" s="2">
        <f>'PR-RAS'!E180</f>
        <v>139463.65</v>
      </c>
      <c r="E176" s="2">
        <v>0</v>
      </c>
      <c r="F176" s="2">
        <v>0</v>
      </c>
      <c r="G176" s="3">
        <f t="shared" si="0"/>
        <v>54047.624749999995</v>
      </c>
      <c r="H176" s="3">
        <f t="shared" si="1"/>
        <v>0.62000000000625732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7924.11</v>
      </c>
      <c r="D177" s="2">
        <f>'PR-RAS'!E181</f>
        <v>7426.38</v>
      </c>
      <c r="E177" s="2">
        <v>0</v>
      </c>
      <c r="F177" s="2">
        <v>0</v>
      </c>
      <c r="G177" s="3">
        <f t="shared" si="0"/>
        <v>4008.7291199999995</v>
      </c>
      <c r="H177" s="3">
        <f t="shared" si="1"/>
        <v>0.48999999999978172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30926.13</v>
      </c>
      <c r="D178" s="2">
        <f>'PR-RAS'!E182</f>
        <v>11612.94</v>
      </c>
      <c r="E178" s="2">
        <v>0</v>
      </c>
      <c r="F178" s="2">
        <v>0</v>
      </c>
      <c r="G178" s="3">
        <f t="shared" si="0"/>
        <v>9584.9057699999994</v>
      </c>
      <c r="H178" s="3">
        <f t="shared" si="1"/>
        <v>0.19000000000050932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53127.8</v>
      </c>
      <c r="D179" s="2">
        <f>'PR-RAS'!E183</f>
        <v>54248.56</v>
      </c>
      <c r="E179" s="2">
        <v>0</v>
      </c>
      <c r="F179" s="2">
        <v>0</v>
      </c>
      <c r="G179" s="3">
        <f t="shared" si="0"/>
        <v>28769.235759999996</v>
      </c>
      <c r="H179" s="3">
        <f t="shared" si="1"/>
        <v>0.63999999999941792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3868.54</v>
      </c>
      <c r="D180" s="2">
        <f>'PR-RAS'!E184</f>
        <v>6603.38</v>
      </c>
      <c r="E180" s="2">
        <v>0</v>
      </c>
      <c r="F180" s="2">
        <v>0</v>
      </c>
      <c r="G180" s="3">
        <f t="shared" si="0"/>
        <v>3056.4786999999997</v>
      </c>
      <c r="H180" s="3">
        <f t="shared" si="1"/>
        <v>0.84000000000014552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63871.94</v>
      </c>
      <c r="D181" s="2">
        <f>'PR-RAS'!E185</f>
        <v>99742.66</v>
      </c>
      <c r="E181" s="2">
        <v>0</v>
      </c>
      <c r="F181" s="2">
        <v>0</v>
      </c>
      <c r="G181" s="3">
        <f t="shared" si="0"/>
        <v>47404.306799999998</v>
      </c>
      <c r="H181" s="3">
        <f t="shared" si="1"/>
        <v>0.39999999999417923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11906.28</v>
      </c>
      <c r="D182" s="2">
        <f>'PR-RAS'!E186</f>
        <v>14877.74</v>
      </c>
      <c r="E182" s="2">
        <v>0</v>
      </c>
      <c r="F182" s="2">
        <v>0</v>
      </c>
      <c r="G182" s="3">
        <f t="shared" si="0"/>
        <v>7540.7785599999997</v>
      </c>
      <c r="H182" s="3">
        <f t="shared" si="1"/>
        <v>0.54000000000087311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18436.23</v>
      </c>
      <c r="D183" s="2">
        <f>'PR-RAS'!E187</f>
        <v>4294.46</v>
      </c>
      <c r="E183" s="2">
        <v>0</v>
      </c>
      <c r="F183" s="2">
        <v>0</v>
      </c>
      <c r="G183" s="3">
        <f t="shared" si="0"/>
        <v>4918.5772999999999</v>
      </c>
      <c r="H183" s="3">
        <f t="shared" si="1"/>
        <v>0.68999999999959982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37919.18</v>
      </c>
      <c r="D190" s="2">
        <f>'PR-RAS'!E194</f>
        <v>54864.979999999996</v>
      </c>
      <c r="E190" s="2">
        <v>0</v>
      </c>
      <c r="F190" s="2">
        <v>0</v>
      </c>
      <c r="G190" s="3">
        <f t="shared" si="0"/>
        <v>27905.687459999997</v>
      </c>
      <c r="H190" s="3">
        <f t="shared" si="1"/>
        <v>0.20000000000436557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16501.43</v>
      </c>
      <c r="D191" s="2">
        <f>'PR-RAS'!E195</f>
        <v>30877.01</v>
      </c>
      <c r="E191" s="2">
        <v>0</v>
      </c>
      <c r="F191" s="2">
        <v>0</v>
      </c>
      <c r="G191" s="3">
        <f t="shared" si="0"/>
        <v>14868.5355</v>
      </c>
      <c r="H191" s="3">
        <f t="shared" si="1"/>
        <v>0.43999999999869033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6611.59</v>
      </c>
      <c r="D193" s="2">
        <f>'PR-RAS'!E197</f>
        <v>11532.37</v>
      </c>
      <c r="E193" s="2">
        <v>0</v>
      </c>
      <c r="F193" s="2">
        <v>0</v>
      </c>
      <c r="G193" s="3">
        <f t="shared" si="0"/>
        <v>5697.8553600000005</v>
      </c>
      <c r="H193" s="3">
        <f t="shared" si="1"/>
        <v>0.78000000000065484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1625.75</v>
      </c>
      <c r="D194" s="2">
        <f>'PR-RAS'!E198</f>
        <v>950.21</v>
      </c>
      <c r="E194" s="2">
        <v>0</v>
      </c>
      <c r="F194" s="2">
        <v>0</v>
      </c>
      <c r="G194" s="3">
        <f t="shared" si="0"/>
        <v>680.55081000000007</v>
      </c>
      <c r="H194" s="3">
        <f t="shared" si="1"/>
        <v>0.46000000000003638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4271.75</v>
      </c>
      <c r="D195" s="2">
        <f>'PR-RAS'!E199</f>
        <v>2111.94</v>
      </c>
      <c r="E195" s="2">
        <v>0</v>
      </c>
      <c r="F195" s="2">
        <v>0</v>
      </c>
      <c r="G195" s="3">
        <f t="shared" si="0"/>
        <v>1648.1522200000002</v>
      </c>
      <c r="H195" s="3">
        <f t="shared" si="1"/>
        <v>0.30999999999994543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8908.66</v>
      </c>
      <c r="D197" s="2">
        <f>'PR-RAS'!E201</f>
        <v>9393.4500000000007</v>
      </c>
      <c r="E197" s="2">
        <v>0</v>
      </c>
      <c r="F197" s="2">
        <v>0</v>
      </c>
      <c r="G197" s="3">
        <f t="shared" si="0"/>
        <v>5428.3297600000005</v>
      </c>
      <c r="H197" s="3">
        <f t="shared" si="1"/>
        <v>0.79000000000087311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29754.370000000003</v>
      </c>
      <c r="D198" s="2">
        <f>'PR-RAS'!E202</f>
        <v>24896.920000000002</v>
      </c>
      <c r="E198" s="2">
        <v>0</v>
      </c>
      <c r="F198" s="2">
        <v>0</v>
      </c>
      <c r="G198" s="3">
        <f t="shared" si="0"/>
        <v>15670.997370000003</v>
      </c>
      <c r="H198" s="3">
        <f t="shared" si="1"/>
        <v>0.4500000000007276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6633.33</v>
      </c>
      <c r="D204" s="2">
        <f>'PR-RAS'!E208</f>
        <v>0</v>
      </c>
      <c r="E204" s="2">
        <v>0</v>
      </c>
      <c r="F204" s="2">
        <v>0</v>
      </c>
      <c r="G204" s="3">
        <f t="shared" si="0"/>
        <v>1346.5659900000001</v>
      </c>
      <c r="H204" s="3">
        <f t="shared" si="1"/>
        <v>0.32999999999992724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6633.33</v>
      </c>
      <c r="D207" s="2">
        <f>'PR-RAS'!E211</f>
        <v>0</v>
      </c>
      <c r="E207" s="2">
        <v>0</v>
      </c>
      <c r="F207" s="2">
        <v>0</v>
      </c>
      <c r="G207" s="3">
        <f t="shared" si="0"/>
        <v>1366.4659799999999</v>
      </c>
      <c r="H207" s="3">
        <f t="shared" si="1"/>
        <v>0.32999999999992724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23121.040000000001</v>
      </c>
      <c r="D212" s="2">
        <f>'PR-RAS'!E216</f>
        <v>24896.920000000002</v>
      </c>
      <c r="E212" s="2">
        <v>0</v>
      </c>
      <c r="F212" s="2">
        <v>0</v>
      </c>
      <c r="G212" s="3">
        <f t="shared" si="0"/>
        <v>15385.03968</v>
      </c>
      <c r="H212" s="3">
        <f t="shared" si="1"/>
        <v>0.11999999999898137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2870.98</v>
      </c>
      <c r="D213" s="2">
        <f>'PR-RAS'!E217</f>
        <v>3247.72</v>
      </c>
      <c r="E213" s="2">
        <v>0</v>
      </c>
      <c r="F213" s="2">
        <v>0</v>
      </c>
      <c r="G213" s="3">
        <f t="shared" si="0"/>
        <v>1985.6810399999999</v>
      </c>
      <c r="H213" s="3">
        <f t="shared" si="1"/>
        <v>0.3000000000001819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20250.060000000001</v>
      </c>
      <c r="D215" s="2">
        <f>'PR-RAS'!E219</f>
        <v>21649.200000000001</v>
      </c>
      <c r="E215" s="2">
        <v>0</v>
      </c>
      <c r="F215" s="2">
        <v>0</v>
      </c>
      <c r="G215" s="3">
        <f t="shared" si="0"/>
        <v>13599.370440000001</v>
      </c>
      <c r="H215" s="3">
        <f t="shared" si="1"/>
        <v>0.26000000000203727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1393.21</v>
      </c>
      <c r="E226" s="2">
        <v>0</v>
      </c>
      <c r="F226" s="2">
        <v>0</v>
      </c>
      <c r="G226" s="3">
        <f t="shared" si="0"/>
        <v>626.94450000000006</v>
      </c>
      <c r="H226" s="3">
        <f t="shared" si="1"/>
        <v>0.21000000000003638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1393.21</v>
      </c>
      <c r="E242" s="2">
        <v>0</v>
      </c>
      <c r="F242" s="2">
        <v>0</v>
      </c>
      <c r="G242" s="3">
        <f t="shared" si="0"/>
        <v>671.52721999999994</v>
      </c>
      <c r="H242" s="3">
        <f t="shared" si="1"/>
        <v>0.21000000000003638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1393.21</v>
      </c>
      <c r="E243" s="2">
        <v>0</v>
      </c>
      <c r="F243" s="2">
        <v>0</v>
      </c>
      <c r="G243" s="3">
        <f t="shared" si="0"/>
        <v>674.31363999999996</v>
      </c>
      <c r="H243" s="3">
        <f t="shared" si="1"/>
        <v>0.21000000000003638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50278.97</v>
      </c>
      <c r="D258" s="2">
        <f>'PR-RAS'!E262</f>
        <v>68753.899999999994</v>
      </c>
      <c r="E258" s="2">
        <v>0</v>
      </c>
      <c r="F258" s="2">
        <v>0</v>
      </c>
      <c r="G258" s="3">
        <f t="shared" si="0"/>
        <v>48261.199889999996</v>
      </c>
      <c r="H258" s="3">
        <f t="shared" si="1"/>
        <v>0.13000000000465661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50278.97</v>
      </c>
      <c r="D265" s="2">
        <f>'PR-RAS'!E269</f>
        <v>68753.899999999994</v>
      </c>
      <c r="E265" s="2">
        <v>0</v>
      </c>
      <c r="F265" s="2">
        <v>0</v>
      </c>
      <c r="G265" s="3">
        <f t="shared" si="0"/>
        <v>49575.707280000002</v>
      </c>
      <c r="H265" s="3">
        <f t="shared" si="1"/>
        <v>0.13000000000465661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10588.39</v>
      </c>
      <c r="D266" s="2">
        <f>'PR-RAS'!E270</f>
        <v>25079.119999999999</v>
      </c>
      <c r="E266" s="2">
        <v>0</v>
      </c>
      <c r="F266" s="2">
        <v>0</v>
      </c>
      <c r="G266" s="3">
        <f t="shared" si="0"/>
        <v>16097.856949999999</v>
      </c>
      <c r="H266" s="3">
        <f t="shared" si="1"/>
        <v>0.50999999999839929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39690.58</v>
      </c>
      <c r="D267" s="2">
        <f>'PR-RAS'!E271</f>
        <v>43674.78</v>
      </c>
      <c r="E267" s="2">
        <v>0</v>
      </c>
      <c r="F267" s="2">
        <v>0</v>
      </c>
      <c r="G267" s="3">
        <f t="shared" si="0"/>
        <v>33792.677240000005</v>
      </c>
      <c r="H267" s="3">
        <f t="shared" si="1"/>
        <v>0.63999999999941792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3725.04</v>
      </c>
      <c r="D269" s="2">
        <f>'PR-RAS'!E273</f>
        <v>12232.17</v>
      </c>
      <c r="E269" s="2">
        <v>0</v>
      </c>
      <c r="F269" s="2">
        <v>0</v>
      </c>
      <c r="G269" s="3">
        <f t="shared" si="0"/>
        <v>7554.7538400000003</v>
      </c>
      <c r="H269" s="3">
        <f t="shared" si="1"/>
        <v>0.21000000000003638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3725.04</v>
      </c>
      <c r="D270" s="2">
        <f>'PR-RAS'!E274</f>
        <v>12232.17</v>
      </c>
      <c r="E270" s="2">
        <v>0</v>
      </c>
      <c r="F270" s="2">
        <v>0</v>
      </c>
      <c r="G270" s="3">
        <f t="shared" si="0"/>
        <v>7582.943220000001</v>
      </c>
      <c r="H270" s="3">
        <f t="shared" si="1"/>
        <v>0.21000000000003638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3725.04</v>
      </c>
      <c r="D271" s="2">
        <f>'PR-RAS'!E275</f>
        <v>12232.17</v>
      </c>
      <c r="E271" s="2">
        <v>0</v>
      </c>
      <c r="F271" s="2">
        <v>0</v>
      </c>
      <c r="G271" s="3">
        <f t="shared" si="0"/>
        <v>7611.1326000000008</v>
      </c>
      <c r="H271" s="3">
        <f t="shared" si="1"/>
        <v>0.21000000000003638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873269.35</v>
      </c>
      <c r="D295" s="2">
        <f>'PR-RAS'!E299</f>
        <v>1221686.7299999997</v>
      </c>
      <c r="E295" s="2">
        <v>0</v>
      </c>
      <c r="F295" s="2">
        <v>0</v>
      </c>
      <c r="G295" s="3">
        <f t="shared" si="12"/>
        <v>975092.98613999982</v>
      </c>
      <c r="H295" s="3">
        <f t="shared" si="13"/>
        <v>0.62000000022817403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65816.030000000028</v>
      </c>
      <c r="D296" s="2">
        <f>'PR-RAS'!E300</f>
        <v>146803.00000000023</v>
      </c>
      <c r="E296" s="2">
        <v>0</v>
      </c>
      <c r="F296" s="2">
        <v>0</v>
      </c>
      <c r="G296" s="3">
        <f t="shared" si="12"/>
        <v>106029.49885000013</v>
      </c>
      <c r="H296" s="3">
        <f t="shared" si="13"/>
        <v>3.0000000260770321E-2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130892.49</v>
      </c>
      <c r="D299" s="2">
        <f>'PR-RAS'!E303</f>
        <v>1581047.52</v>
      </c>
      <c r="E299" s="2">
        <v>0</v>
      </c>
      <c r="F299" s="2">
        <v>0</v>
      </c>
      <c r="G299" s="3">
        <f t="shared" si="12"/>
        <v>981310.28393999999</v>
      </c>
      <c r="H299" s="3">
        <f t="shared" si="13"/>
        <v>0.96999999998661224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23978.84</v>
      </c>
      <c r="D300" s="2">
        <f>'PR-RAS'!E304</f>
        <v>248162.62</v>
      </c>
      <c r="E300" s="2">
        <v>0</v>
      </c>
      <c r="F300" s="2">
        <v>0</v>
      </c>
      <c r="G300" s="3">
        <f t="shared" si="12"/>
        <v>155570.91991999999</v>
      </c>
      <c r="H300" s="3">
        <f t="shared" si="13"/>
        <v>0.54000000000451109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114894.63</v>
      </c>
      <c r="D303" s="2">
        <f>'PR-RAS'!E308</f>
        <v>366280.54</v>
      </c>
      <c r="E303" s="2">
        <v>0</v>
      </c>
      <c r="F303" s="2">
        <v>0</v>
      </c>
      <c r="G303" s="3">
        <f t="shared" si="12"/>
        <v>255931.62441999998</v>
      </c>
      <c r="H303" s="3">
        <f t="shared" si="13"/>
        <v>0.83000000001629815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114894.63</v>
      </c>
      <c r="D304" s="2">
        <f>'PR-RAS'!E309</f>
        <v>366280.54</v>
      </c>
      <c r="E304" s="2">
        <v>0</v>
      </c>
      <c r="F304" s="2">
        <v>0</v>
      </c>
      <c r="G304" s="3">
        <f t="shared" si="12"/>
        <v>256779.08012999999</v>
      </c>
      <c r="H304" s="3">
        <f t="shared" si="13"/>
        <v>0.83000000001629815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114894.63</v>
      </c>
      <c r="D305" s="2">
        <f>'PR-RAS'!E310</f>
        <v>366280.54</v>
      </c>
      <c r="E305" s="2">
        <v>0</v>
      </c>
      <c r="F305" s="2">
        <v>0</v>
      </c>
      <c r="G305" s="3">
        <f t="shared" si="12"/>
        <v>257626.53583999997</v>
      </c>
      <c r="H305" s="3">
        <f t="shared" si="13"/>
        <v>0.83000000001629815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114894.63</v>
      </c>
      <c r="D306" s="2">
        <f>'PR-RAS'!E311</f>
        <v>366280.54</v>
      </c>
      <c r="E306" s="2">
        <v>0</v>
      </c>
      <c r="F306" s="2">
        <v>0</v>
      </c>
      <c r="G306" s="3">
        <f t="shared" si="12"/>
        <v>258473.99154999998</v>
      </c>
      <c r="H306" s="3">
        <f t="shared" si="13"/>
        <v>0.83000000001629815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131135.67999999999</v>
      </c>
      <c r="D355" s="2">
        <f>'PR-RAS'!E360</f>
        <v>475906.89</v>
      </c>
      <c r="E355" s="2">
        <v>0</v>
      </c>
      <c r="F355" s="2">
        <v>0</v>
      </c>
      <c r="G355" s="3">
        <f t="shared" si="12"/>
        <v>383364.10883999994</v>
      </c>
      <c r="H355" s="3">
        <f t="shared" si="13"/>
        <v>0.42999999999301508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131135.67999999999</v>
      </c>
      <c r="D368" s="2">
        <f>'PR-RAS'!E373</f>
        <v>475906.89</v>
      </c>
      <c r="E368" s="2">
        <v>0</v>
      </c>
      <c r="F368" s="2">
        <v>0</v>
      </c>
      <c r="G368" s="3">
        <f t="shared" si="12"/>
        <v>397442.45181999996</v>
      </c>
      <c r="H368" s="3">
        <f t="shared" si="13"/>
        <v>0.42999999999301508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118091.56</v>
      </c>
      <c r="D369" s="2">
        <f>'PR-RAS'!E374</f>
        <v>377939.08</v>
      </c>
      <c r="E369" s="2">
        <v>0</v>
      </c>
      <c r="F369" s="2">
        <v>0</v>
      </c>
      <c r="G369" s="3">
        <f t="shared" si="12"/>
        <v>321620.85696</v>
      </c>
      <c r="H369" s="3">
        <f t="shared" si="13"/>
        <v>0.52000000001862645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129962.2</v>
      </c>
      <c r="E372" s="2">
        <v>0</v>
      </c>
      <c r="F372" s="2">
        <v>0</v>
      </c>
      <c r="G372" s="3">
        <f t="shared" si="12"/>
        <v>96431.952399999995</v>
      </c>
      <c r="H372" s="3">
        <f t="shared" si="13"/>
        <v>0.19999999999708962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118091.56</v>
      </c>
      <c r="D373" s="2">
        <f>'PR-RAS'!E378</f>
        <v>247976.88</v>
      </c>
      <c r="E373" s="2">
        <v>0</v>
      </c>
      <c r="F373" s="2">
        <v>0</v>
      </c>
      <c r="G373" s="3">
        <f t="shared" si="12"/>
        <v>228424.85904000001</v>
      </c>
      <c r="H373" s="3">
        <f t="shared" si="13"/>
        <v>0.55999999999767169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8106.62</v>
      </c>
      <c r="D374" s="2">
        <f>'PR-RAS'!E379</f>
        <v>55880.31</v>
      </c>
      <c r="E374" s="2">
        <v>0</v>
      </c>
      <c r="F374" s="2">
        <v>0</v>
      </c>
      <c r="G374" s="3">
        <f t="shared" si="12"/>
        <v>44710.480519999997</v>
      </c>
      <c r="H374" s="3">
        <f t="shared" si="13"/>
        <v>0.68999999999778083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2117.39</v>
      </c>
      <c r="D375" s="2">
        <f>'PR-RAS'!E380</f>
        <v>5202.5</v>
      </c>
      <c r="E375" s="2">
        <v>0</v>
      </c>
      <c r="F375" s="2">
        <v>0</v>
      </c>
      <c r="G375" s="3">
        <f t="shared" si="12"/>
        <v>4683.3738599999997</v>
      </c>
      <c r="H375" s="3">
        <f t="shared" si="13"/>
        <v>0.88999999999987267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11714.3</v>
      </c>
      <c r="E376" s="2">
        <v>0</v>
      </c>
      <c r="F376" s="2">
        <v>0</v>
      </c>
      <c r="G376" s="3">
        <f t="shared" si="12"/>
        <v>8785.7249999999985</v>
      </c>
      <c r="H376" s="3">
        <f t="shared" si="13"/>
        <v>0.2999999999992724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979.23</v>
      </c>
      <c r="D377" s="2">
        <f>'PR-RAS'!E382</f>
        <v>0</v>
      </c>
      <c r="E377" s="2">
        <v>0</v>
      </c>
      <c r="F377" s="2">
        <v>0</v>
      </c>
      <c r="G377" s="3">
        <f t="shared" si="12"/>
        <v>368.19047999999998</v>
      </c>
      <c r="H377" s="3">
        <f t="shared" si="13"/>
        <v>0.23000000000001819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554.86</v>
      </c>
      <c r="E379" s="2">
        <v>0</v>
      </c>
      <c r="F379" s="2">
        <v>0</v>
      </c>
      <c r="G379" s="3">
        <f t="shared" si="12"/>
        <v>419.47416000000004</v>
      </c>
      <c r="H379" s="3">
        <f t="shared" si="13"/>
        <v>0.13999999999998636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5010</v>
      </c>
      <c r="D381" s="2">
        <f>'PR-RAS'!E386</f>
        <v>38408.65</v>
      </c>
      <c r="E381" s="2">
        <v>0</v>
      </c>
      <c r="F381" s="2">
        <v>0</v>
      </c>
      <c r="G381" s="3">
        <f t="shared" si="12"/>
        <v>31094.374</v>
      </c>
      <c r="H381" s="3">
        <f t="shared" si="13"/>
        <v>0.34999999999854481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14900</v>
      </c>
      <c r="E388" s="2">
        <v>0</v>
      </c>
      <c r="F388" s="2">
        <v>0</v>
      </c>
      <c r="G388" s="3">
        <f t="shared" si="12"/>
        <v>11532.6</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14900</v>
      </c>
      <c r="E390" s="2">
        <v>0</v>
      </c>
      <c r="F390" s="2">
        <v>0</v>
      </c>
      <c r="G390" s="3">
        <f t="shared" si="12"/>
        <v>11592.2</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4937.5</v>
      </c>
      <c r="D396" s="2">
        <f>'PR-RAS'!E401</f>
        <v>27187.5</v>
      </c>
      <c r="E396" s="2">
        <v>0</v>
      </c>
      <c r="F396" s="2">
        <v>0</v>
      </c>
      <c r="G396" s="3">
        <f t="shared" si="12"/>
        <v>23428.4375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4937.5</v>
      </c>
      <c r="D399" s="2">
        <f>'PR-RAS'!E404</f>
        <v>12812.5</v>
      </c>
      <c r="E399" s="2">
        <v>0</v>
      </c>
      <c r="F399" s="2">
        <v>0</v>
      </c>
      <c r="G399" s="3">
        <f t="shared" si="12"/>
        <v>12163.875</v>
      </c>
      <c r="H399" s="3">
        <f t="shared" si="13"/>
        <v>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14375</v>
      </c>
      <c r="E400" s="2">
        <v>0</v>
      </c>
      <c r="F400" s="2">
        <v>0</v>
      </c>
      <c r="G400" s="3">
        <f t="shared" si="12"/>
        <v>11471.25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16241.049999999988</v>
      </c>
      <c r="D413" s="2">
        <f>'PR-RAS'!E418</f>
        <v>109626.35000000003</v>
      </c>
      <c r="E413" s="2">
        <v>0</v>
      </c>
      <c r="F413" s="2">
        <v>0</v>
      </c>
      <c r="G413" s="3">
        <f t="shared" si="12"/>
        <v>97023.425000000017</v>
      </c>
      <c r="H413" s="3">
        <f t="shared" si="13"/>
        <v>0.40000000002328306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714251.15</v>
      </c>
      <c r="D415" s="2">
        <f>'PR-RAS'!E420</f>
        <v>593213.30999999994</v>
      </c>
      <c r="E415" s="2">
        <v>0</v>
      </c>
      <c r="F415" s="2">
        <v>0</v>
      </c>
      <c r="G415" s="3">
        <f t="shared" si="12"/>
        <v>786880.59678000002</v>
      </c>
      <c r="H415" s="3">
        <f t="shared" si="13"/>
        <v>0.4599999999627471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52067.29</v>
      </c>
      <c r="D416" s="2">
        <f>'PR-RAS'!E421</f>
        <v>13468.93</v>
      </c>
      <c r="E416" s="2">
        <v>0</v>
      </c>
      <c r="F416" s="2">
        <v>0</v>
      </c>
      <c r="G416" s="3">
        <f t="shared" si="12"/>
        <v>32787.137249999992</v>
      </c>
      <c r="H416" s="3">
        <f t="shared" si="13"/>
        <v>0.36000000000058208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1053980.01</v>
      </c>
      <c r="D417" s="2">
        <f>'PR-RAS'!E422</f>
        <v>1734770.27</v>
      </c>
      <c r="E417" s="2">
        <v>0</v>
      </c>
      <c r="F417" s="2">
        <v>0</v>
      </c>
      <c r="G417" s="3">
        <f t="shared" si="12"/>
        <v>1881784.5487999998</v>
      </c>
      <c r="H417" s="3">
        <f t="shared" si="13"/>
        <v>0.28000000002793968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1004405.03</v>
      </c>
      <c r="D418" s="2">
        <f>'PR-RAS'!E423</f>
        <v>1697593.6199999996</v>
      </c>
      <c r="E418" s="2">
        <v>0</v>
      </c>
      <c r="F418" s="2">
        <v>0</v>
      </c>
      <c r="G418" s="3">
        <f t="shared" si="12"/>
        <v>1834629.9765899996</v>
      </c>
      <c r="H418" s="3">
        <f t="shared" si="13"/>
        <v>0.41000000038184226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49574.979999999981</v>
      </c>
      <c r="D419" s="2">
        <f>'PR-RAS'!E424</f>
        <v>37176.650000000373</v>
      </c>
      <c r="E419" s="2">
        <v>0</v>
      </c>
      <c r="F419" s="2">
        <v>0</v>
      </c>
      <c r="G419" s="3">
        <f t="shared" si="12"/>
        <v>51802.021040000298</v>
      </c>
      <c r="H419" s="3">
        <f t="shared" si="13"/>
        <v>0.36999999964609742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845143.64</v>
      </c>
      <c r="D422" s="2">
        <f>'PR-RAS'!E427</f>
        <v>2174260.83</v>
      </c>
      <c r="E422" s="2">
        <v>0</v>
      </c>
      <c r="F422" s="2">
        <v>0</v>
      </c>
      <c r="G422" s="3">
        <f t="shared" si="12"/>
        <v>2186533.0913</v>
      </c>
      <c r="H422" s="3">
        <f t="shared" si="13"/>
        <v>0.52999999991152436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76046.13</v>
      </c>
      <c r="D423" s="2">
        <f>'PR-RAS'!E428</f>
        <v>261631.55</v>
      </c>
      <c r="E423" s="2">
        <v>0</v>
      </c>
      <c r="F423" s="2">
        <v>0</v>
      </c>
      <c r="G423" s="3">
        <f t="shared" si="12"/>
        <v>252908.49505999999</v>
      </c>
      <c r="H423" s="3">
        <f t="shared" si="13"/>
        <v>0.58000000001629815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19956.939999999999</v>
      </c>
      <c r="D529" s="2">
        <f>'PR-RAS'!E535</f>
        <v>92500</v>
      </c>
      <c r="E529" s="2">
        <v>0</v>
      </c>
      <c r="F529" s="2">
        <v>0</v>
      </c>
      <c r="G529" s="3">
        <f t="shared" ref="G529:G836" si="14">(B529/1000)*(C529*1+D529*2)</f>
        <v>108217.26432</v>
      </c>
      <c r="H529" s="3">
        <f t="shared" ref="H529:H836" si="15">ABS(C529-ROUND(C529,0))+ABS(D529-ROUND(D529,0))</f>
        <v>6.0000000001309672E-2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19956.939999999999</v>
      </c>
      <c r="D591" s="2">
        <f>'PR-RAS'!E597</f>
        <v>92500</v>
      </c>
      <c r="E591" s="2">
        <v>0</v>
      </c>
      <c r="F591" s="2">
        <v>0</v>
      </c>
      <c r="G591" s="3">
        <f t="shared" si="14"/>
        <v>120924.5946</v>
      </c>
      <c r="H591" s="3">
        <f t="shared" si="15"/>
        <v>6.0000000001309672E-2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19956.939999999999</v>
      </c>
      <c r="D603" s="2">
        <f>'PR-RAS'!E609</f>
        <v>0</v>
      </c>
      <c r="E603" s="2">
        <v>0</v>
      </c>
      <c r="F603" s="2">
        <v>0</v>
      </c>
      <c r="G603" s="3">
        <f t="shared" si="14"/>
        <v>12014.077879999999</v>
      </c>
      <c r="H603" s="3">
        <f t="shared" si="15"/>
        <v>6.0000000001309672E-2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19956.939999999999</v>
      </c>
      <c r="D604" s="2">
        <f>'PR-RAS'!E610</f>
        <v>0</v>
      </c>
      <c r="E604" s="2">
        <v>0</v>
      </c>
      <c r="F604" s="2">
        <v>0</v>
      </c>
      <c r="G604" s="3">
        <f t="shared" si="14"/>
        <v>12034.034819999999</v>
      </c>
      <c r="H604" s="3">
        <f t="shared" si="15"/>
        <v>6.0000000001309672E-2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92500</v>
      </c>
      <c r="E610" s="2">
        <v>0</v>
      </c>
      <c r="F610" s="2">
        <v>0</v>
      </c>
      <c r="G610" s="3">
        <f t="shared" si="14"/>
        <v>112665</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92500</v>
      </c>
      <c r="E611" s="2">
        <v>0</v>
      </c>
      <c r="F611" s="2">
        <v>0</v>
      </c>
      <c r="G611" s="3">
        <f t="shared" si="14"/>
        <v>112850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19956.939999999999</v>
      </c>
      <c r="D634" s="2">
        <f>'PR-RAS'!E640</f>
        <v>92500</v>
      </c>
      <c r="E634" s="2">
        <v>0</v>
      </c>
      <c r="F634" s="2">
        <v>0</v>
      </c>
      <c r="G634" s="3">
        <f t="shared" si="14"/>
        <v>129737.74302000001</v>
      </c>
      <c r="H634" s="3">
        <f t="shared" si="15"/>
        <v>6.0000000001309672E-2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15587.65</v>
      </c>
      <c r="D636" s="2">
        <f>'PR-RAS'!E642</f>
        <v>29546.32</v>
      </c>
      <c r="E636" s="2">
        <v>0</v>
      </c>
      <c r="F636" s="2">
        <v>0</v>
      </c>
      <c r="G636" s="3">
        <f t="shared" si="14"/>
        <v>47421.984149999997</v>
      </c>
      <c r="H636" s="3">
        <f t="shared" si="15"/>
        <v>0.67000000000007276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1053980.01</v>
      </c>
      <c r="D637" s="2">
        <f>'PR-RAS'!E643</f>
        <v>1734770.27</v>
      </c>
      <c r="E637" s="2">
        <v>0</v>
      </c>
      <c r="F637" s="2">
        <v>0</v>
      </c>
      <c r="G637" s="3">
        <f t="shared" si="14"/>
        <v>2876959.0697999997</v>
      </c>
      <c r="H637" s="3">
        <f t="shared" si="15"/>
        <v>0.28000000002793968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1024361.97</v>
      </c>
      <c r="D638" s="2">
        <f>'PR-RAS'!E644</f>
        <v>1790093.6199999996</v>
      </c>
      <c r="E638" s="2">
        <v>0</v>
      </c>
      <c r="F638" s="2">
        <v>0</v>
      </c>
      <c r="G638" s="3">
        <f t="shared" si="14"/>
        <v>2933097.8467699992</v>
      </c>
      <c r="H638" s="3">
        <f t="shared" si="15"/>
        <v>0.41000000038184226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29618.040000000037</v>
      </c>
      <c r="D639" s="2">
        <f>'PR-RAS'!E645</f>
        <v>0</v>
      </c>
      <c r="E639" s="2">
        <v>0</v>
      </c>
      <c r="F639" s="2">
        <v>0</v>
      </c>
      <c r="G639" s="3">
        <f t="shared" si="14"/>
        <v>18896.309520000024</v>
      </c>
      <c r="H639" s="3">
        <f t="shared" si="15"/>
        <v>4.0000000037252903E-2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55323.349999999627</v>
      </c>
      <c r="E640" s="2">
        <v>0</v>
      </c>
      <c r="F640" s="2">
        <v>0</v>
      </c>
      <c r="G640" s="3">
        <f t="shared" si="14"/>
        <v>70703.241299999529</v>
      </c>
      <c r="H640" s="3">
        <f t="shared" si="15"/>
        <v>0.34999999962747097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860731.29</v>
      </c>
      <c r="D642" s="2">
        <f>'PR-RAS'!E648</f>
        <v>2203807.15</v>
      </c>
      <c r="E642" s="2">
        <v>0</v>
      </c>
      <c r="F642" s="2">
        <v>0</v>
      </c>
      <c r="G642" s="3">
        <f t="shared" si="14"/>
        <v>3377009.5231900001</v>
      </c>
      <c r="H642" s="3">
        <f t="shared" si="15"/>
        <v>0.43999999994412065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831113.25</v>
      </c>
      <c r="D644" s="2">
        <f>'PR-RAS'!E650</f>
        <v>2259130.4999999995</v>
      </c>
      <c r="E644" s="2">
        <v>0</v>
      </c>
      <c r="F644" s="2">
        <v>0</v>
      </c>
      <c r="G644" s="3">
        <f t="shared" si="14"/>
        <v>3439647.6427499996</v>
      </c>
      <c r="H644" s="3">
        <f t="shared" si="15"/>
        <v>0.75000000046566129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132951.37</v>
      </c>
      <c r="D646" s="2">
        <f>'PR-RAS'!E653</f>
        <v>24950.5</v>
      </c>
      <c r="E646" s="2">
        <v>0</v>
      </c>
      <c r="F646" s="2">
        <v>0</v>
      </c>
      <c r="G646" s="3">
        <f t="shared" si="14"/>
        <v>117939.77865000001</v>
      </c>
      <c r="H646" s="3">
        <f t="shared" si="15"/>
        <v>0.86999999999534339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2411855.94</v>
      </c>
      <c r="D647" s="2">
        <f>'PR-RAS'!E654</f>
        <v>4149979.53</v>
      </c>
      <c r="E647" s="2">
        <v>0</v>
      </c>
      <c r="F647" s="2">
        <v>0</v>
      </c>
      <c r="G647" s="3">
        <f t="shared" si="14"/>
        <v>6919832.4900000002</v>
      </c>
      <c r="H647" s="3">
        <f t="shared" si="15"/>
        <v>0.53000000026077032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2519856.81</v>
      </c>
      <c r="D648" s="2">
        <f>'PR-RAS'!E655</f>
        <v>4099073.6799999997</v>
      </c>
      <c r="E648" s="2">
        <v>0</v>
      </c>
      <c r="F648" s="2">
        <v>0</v>
      </c>
      <c r="G648" s="3">
        <f t="shared" si="14"/>
        <v>6934548.6979900002</v>
      </c>
      <c r="H648" s="3">
        <f t="shared" si="15"/>
        <v>0.51000000024214387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24950.5</v>
      </c>
      <c r="D649" s="2">
        <f>'PR-RAS'!E656</f>
        <v>75856.350000000093</v>
      </c>
      <c r="E649" s="2">
        <v>0</v>
      </c>
      <c r="F649" s="2">
        <v>0</v>
      </c>
      <c r="G649" s="3">
        <f t="shared" si="14"/>
        <v>114477.75360000013</v>
      </c>
      <c r="H649" s="3">
        <f t="shared" si="15"/>
        <v>0.85000000009313226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21</v>
      </c>
      <c r="E651" s="2">
        <v>0</v>
      </c>
      <c r="F651" s="2">
        <v>0</v>
      </c>
      <c r="G651" s="3">
        <f t="shared" si="14"/>
        <v>40.300000000000004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211682.68</v>
      </c>
      <c r="D662" s="2">
        <f>'PR-RAS'!E669</f>
        <v>98860.800000000003</v>
      </c>
      <c r="E662" s="2">
        <v>0</v>
      </c>
      <c r="F662" s="2">
        <v>0</v>
      </c>
      <c r="G662" s="3">
        <f t="shared" si="14"/>
        <v>270616.22908000002</v>
      </c>
      <c r="H662" s="3">
        <f t="shared" si="15"/>
        <v>0.52000000000407454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12409.38</v>
      </c>
      <c r="D663" s="2">
        <f>'PR-RAS'!E670</f>
        <v>48304.11</v>
      </c>
      <c r="E663" s="2">
        <v>0</v>
      </c>
      <c r="F663" s="2">
        <v>0</v>
      </c>
      <c r="G663" s="3">
        <f t="shared" si="14"/>
        <v>72169.651200000008</v>
      </c>
      <c r="H663" s="3">
        <f t="shared" si="15"/>
        <v>0.48999999999978172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205942.85</v>
      </c>
      <c r="D665" s="2">
        <f>'PR-RAS'!E672</f>
        <v>295990.40999999997</v>
      </c>
      <c r="E665" s="2">
        <v>0</v>
      </c>
      <c r="F665" s="2">
        <v>0</v>
      </c>
      <c r="G665" s="3">
        <f t="shared" si="14"/>
        <v>529821.31687999994</v>
      </c>
      <c r="H665" s="3">
        <f t="shared" si="15"/>
        <v>0.55999999996856786</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126100</v>
      </c>
      <c r="D666" s="2">
        <f>'PR-RAS'!E673</f>
        <v>302092.11</v>
      </c>
      <c r="E666" s="2">
        <v>0</v>
      </c>
      <c r="F666" s="2">
        <v>0</v>
      </c>
      <c r="G666" s="3">
        <f t="shared" si="14"/>
        <v>485639.00630000001</v>
      </c>
      <c r="H666" s="3">
        <f t="shared" si="15"/>
        <v>0.10999999998603016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35624.75</v>
      </c>
      <c r="D667" s="2">
        <f>'PR-RAS'!E674</f>
        <v>68000</v>
      </c>
      <c r="E667" s="2">
        <v>0</v>
      </c>
      <c r="F667" s="2">
        <v>0</v>
      </c>
      <c r="G667" s="3">
        <f t="shared" si="14"/>
        <v>114302.08350000001</v>
      </c>
      <c r="H667" s="3">
        <f t="shared" si="15"/>
        <v>0.25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275.27</v>
      </c>
      <c r="D677" s="2">
        <f>'PR-RAS'!E684</f>
        <v>7873.96</v>
      </c>
      <c r="E677" s="2">
        <v>0</v>
      </c>
      <c r="F677" s="2">
        <v>0</v>
      </c>
      <c r="G677" s="3">
        <f t="shared" si="14"/>
        <v>10831.676440000001</v>
      </c>
      <c r="H677" s="3">
        <f t="shared" si="15"/>
        <v>0.30999999999994543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10000</v>
      </c>
      <c r="D699" s="2">
        <f>'PR-RAS'!E706</f>
        <v>0</v>
      </c>
      <c r="E699" s="2">
        <v>0</v>
      </c>
      <c r="F699" s="2">
        <v>0</v>
      </c>
      <c r="G699" s="3">
        <f t="shared" si="14"/>
        <v>6979.9999999999991</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41776.49</v>
      </c>
      <c r="D717" s="2">
        <f>'PR-RAS'!E724</f>
        <v>52521.35</v>
      </c>
      <c r="E717" s="2">
        <v>0</v>
      </c>
      <c r="F717" s="2">
        <v>0</v>
      </c>
      <c r="G717" s="3">
        <f t="shared" si="14"/>
        <v>105122.54003999999</v>
      </c>
      <c r="H717" s="3">
        <f t="shared" si="15"/>
        <v>0.83999999999650754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17418.12</v>
      </c>
      <c r="D727" s="2">
        <f>'PR-RAS'!E734</f>
        <v>17465.669999999998</v>
      </c>
      <c r="E727" s="2">
        <v>0</v>
      </c>
      <c r="F727" s="2">
        <v>0</v>
      </c>
      <c r="G727" s="3">
        <f t="shared" si="14"/>
        <v>38005.707959999992</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1116.28</v>
      </c>
      <c r="D729" s="2">
        <f>'PR-RAS'!E736</f>
        <v>1898.91</v>
      </c>
      <c r="E729" s="2">
        <v>0</v>
      </c>
      <c r="F729" s="2">
        <v>0</v>
      </c>
      <c r="G729" s="3">
        <f t="shared" si="14"/>
        <v>3577.4648000000002</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40930.449999999997</v>
      </c>
      <c r="E731" s="2">
        <v>0</v>
      </c>
      <c r="F731" s="2">
        <v>0</v>
      </c>
      <c r="G731" s="3">
        <f t="shared" si="14"/>
        <v>59758.456999999995</v>
      </c>
      <c r="H731" s="3">
        <f t="shared" si="15"/>
        <v>0.44999999999708962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16501.43</v>
      </c>
      <c r="D734" s="2">
        <f>'PR-RAS'!E741</f>
        <v>22217.439999999999</v>
      </c>
      <c r="E734" s="2">
        <v>0</v>
      </c>
      <c r="F734" s="2">
        <v>0</v>
      </c>
      <c r="G734" s="3">
        <f t="shared" si="14"/>
        <v>44666.31523</v>
      </c>
      <c r="H734" s="3">
        <f t="shared" si="15"/>
        <v>0.86999999999898137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6633.33</v>
      </c>
      <c r="D753" s="2">
        <f>'PR-RAS'!E760</f>
        <v>0</v>
      </c>
      <c r="E753" s="2">
        <v>0</v>
      </c>
      <c r="F753" s="2">
        <v>0</v>
      </c>
      <c r="G753" s="3">
        <f t="shared" si="14"/>
        <v>4988.2641599999997</v>
      </c>
      <c r="H753" s="3">
        <f t="shared" si="15"/>
        <v>0.32999999999992724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1920</v>
      </c>
      <c r="D836" s="2">
        <f>'PR-RAS'!E843</f>
        <v>3040</v>
      </c>
      <c r="E836" s="2">
        <v>0</v>
      </c>
      <c r="F836" s="2">
        <v>0</v>
      </c>
      <c r="G836" s="3">
        <f t="shared" si="14"/>
        <v>6680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1061.76</v>
      </c>
      <c r="D839" s="2">
        <f>'PR-RAS'!E846</f>
        <v>663.6</v>
      </c>
      <c r="E839" s="2">
        <v>0</v>
      </c>
      <c r="F839" s="2">
        <v>0</v>
      </c>
      <c r="G839" s="3">
        <f t="shared" si="34"/>
        <v>2001.94848</v>
      </c>
      <c r="H839" s="3">
        <f t="shared" si="35"/>
        <v>0.63999999999998636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1750</v>
      </c>
      <c r="D841" s="2">
        <f>'PR-RAS'!E848</f>
        <v>2100</v>
      </c>
      <c r="E841" s="2">
        <v>0</v>
      </c>
      <c r="F841" s="2">
        <v>0</v>
      </c>
      <c r="G841" s="3">
        <f t="shared" si="34"/>
        <v>4998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5856.63</v>
      </c>
      <c r="D843" s="2">
        <f>'PR-RAS'!E850</f>
        <v>19275.52</v>
      </c>
      <c r="E843" s="2">
        <v>0</v>
      </c>
      <c r="F843" s="2">
        <v>0</v>
      </c>
      <c r="G843" s="3">
        <f t="shared" si="34"/>
        <v>37391.258139999998</v>
      </c>
      <c r="H843" s="3">
        <f t="shared" si="35"/>
        <v>0.8499999999994543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38534.07</v>
      </c>
      <c r="D844" s="2">
        <f>'PR-RAS'!E851</f>
        <v>43474.879999999997</v>
      </c>
      <c r="E844" s="2">
        <v>0</v>
      </c>
      <c r="F844" s="2">
        <v>0</v>
      </c>
      <c r="G844" s="3">
        <f t="shared" si="34"/>
        <v>105782.86868999999</v>
      </c>
      <c r="H844" s="3">
        <f t="shared" si="35"/>
        <v>0.19000000000232831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1156.51</v>
      </c>
      <c r="D848" s="2">
        <f>'PR-RAS'!E855</f>
        <v>199.9</v>
      </c>
      <c r="E848" s="2">
        <v>0</v>
      </c>
      <c r="F848" s="2">
        <v>0</v>
      </c>
      <c r="G848" s="3">
        <f t="shared" si="34"/>
        <v>1318.1945699999999</v>
      </c>
      <c r="H848" s="3">
        <f t="shared" si="35"/>
        <v>0.59000000000000341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19956.939999999999</v>
      </c>
      <c r="D974" s="2">
        <f>'PR-RAS'!E981</f>
        <v>0</v>
      </c>
      <c r="E974" s="2">
        <v>0</v>
      </c>
      <c r="F974" s="2">
        <v>0</v>
      </c>
      <c r="G974" s="3">
        <f t="shared" si="34"/>
        <v>19418.102619999998</v>
      </c>
      <c r="H974" s="3">
        <f t="shared" si="35"/>
        <v>6.0000000001309672E-2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6163239.5500000007</v>
      </c>
      <c r="D1011" s="7">
        <f>BILANCA!E6</f>
        <v>6456937.1999999993</v>
      </c>
      <c r="E1011" s="7">
        <v>0</v>
      </c>
      <c r="F1011" s="7">
        <v>0</v>
      </c>
      <c r="G1011" s="8">
        <f t="shared" ref="G1011:G1306" si="38">B1011/1000*C1011+B1011/500*D1011</f>
        <v>19077.113949999999</v>
      </c>
      <c r="H1011" s="8">
        <f t="shared" si="35"/>
        <v>0.64999999850988388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5405714.0500000007</v>
      </c>
      <c r="D1012" s="2">
        <f>BILANCA!E7</f>
        <v>5457528.629999999</v>
      </c>
      <c r="E1012" s="2">
        <v>0</v>
      </c>
      <c r="F1012" s="2">
        <v>0</v>
      </c>
      <c r="G1012" s="3">
        <f t="shared" si="38"/>
        <v>32641.542619999997</v>
      </c>
      <c r="H1012" s="3">
        <f t="shared" si="35"/>
        <v>0.42000000178813934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354367.94</v>
      </c>
      <c r="D1013" s="2">
        <f>BILANCA!E8</f>
        <v>354367.94</v>
      </c>
      <c r="E1013" s="2">
        <v>0</v>
      </c>
      <c r="F1013" s="2">
        <v>0</v>
      </c>
      <c r="G1013" s="3">
        <f t="shared" si="38"/>
        <v>3189.3114599999999</v>
      </c>
      <c r="H1013" s="3">
        <f t="shared" si="35"/>
        <v>0.11999999999534339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354367.94</v>
      </c>
      <c r="D1014" s="2">
        <f>BILANCA!E9</f>
        <v>354367.94</v>
      </c>
      <c r="E1014" s="2">
        <v>0</v>
      </c>
      <c r="F1014" s="2">
        <v>0</v>
      </c>
      <c r="G1014" s="3">
        <f t="shared" si="38"/>
        <v>4252.4152800000002</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4941479.9800000004</v>
      </c>
      <c r="D1017" s="2">
        <f>BILANCA!E12</f>
        <v>4993294.5599999987</v>
      </c>
      <c r="E1017" s="2">
        <v>0</v>
      </c>
      <c r="F1017" s="2">
        <v>0</v>
      </c>
      <c r="G1017" s="3">
        <f t="shared" si="38"/>
        <v>104496.48369999998</v>
      </c>
      <c r="H1017" s="3">
        <f t="shared" si="35"/>
        <v>0.46000000089406967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4847515.8000000007</v>
      </c>
      <c r="D1018" s="2">
        <f>BILANCA!E13</f>
        <v>4865215.6499999985</v>
      </c>
      <c r="E1018" s="2">
        <v>0</v>
      </c>
      <c r="F1018" s="2">
        <v>0</v>
      </c>
      <c r="G1018" s="3">
        <f t="shared" si="38"/>
        <v>116623.57679999998</v>
      </c>
      <c r="H1018" s="3">
        <f t="shared" si="35"/>
        <v>0.55000000074505806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12878.35</v>
      </c>
      <c r="D1019" s="2">
        <f>BILANCA!E14</f>
        <v>12878.35</v>
      </c>
      <c r="E1019" s="2">
        <v>0</v>
      </c>
      <c r="F1019" s="2">
        <v>0</v>
      </c>
      <c r="G1019" s="3">
        <f t="shared" si="38"/>
        <v>347.71544999999998</v>
      </c>
      <c r="H1019" s="3">
        <f t="shared" si="35"/>
        <v>0.7000000000007276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3205437.98</v>
      </c>
      <c r="D1020" s="2">
        <f>BILANCA!E15</f>
        <v>3285795.23</v>
      </c>
      <c r="E1020" s="2">
        <v>0</v>
      </c>
      <c r="F1020" s="2">
        <v>0</v>
      </c>
      <c r="G1020" s="3">
        <f t="shared" si="38"/>
        <v>97770.28439999999</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1750065.14</v>
      </c>
      <c r="D1021" s="2">
        <f>BILANCA!E16</f>
        <v>1880027.34</v>
      </c>
      <c r="E1021" s="2">
        <v>0</v>
      </c>
      <c r="F1021" s="2">
        <v>0</v>
      </c>
      <c r="G1021" s="3">
        <f t="shared" si="38"/>
        <v>60611.318019999992</v>
      </c>
      <c r="H1021" s="3">
        <f t="shared" si="35"/>
        <v>0.47999999998137355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3583448.58</v>
      </c>
      <c r="D1022" s="2">
        <f>BILANCA!E17</f>
        <v>3785468.21</v>
      </c>
      <c r="E1022" s="2">
        <v>0</v>
      </c>
      <c r="F1022" s="2">
        <v>0</v>
      </c>
      <c r="G1022" s="3">
        <f t="shared" si="38"/>
        <v>133852.62</v>
      </c>
      <c r="H1022" s="3">
        <f t="shared" si="35"/>
        <v>0.62999999988824129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3704314.25</v>
      </c>
      <c r="D1023" s="2">
        <f>BILANCA!E18</f>
        <v>4098953.48</v>
      </c>
      <c r="E1023" s="2">
        <v>0</v>
      </c>
      <c r="F1023" s="2">
        <v>0</v>
      </c>
      <c r="G1023" s="3">
        <f t="shared" si="38"/>
        <v>154728.87573</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71060.209999999963</v>
      </c>
      <c r="D1024" s="2">
        <f>BILANCA!E19</f>
        <v>80100.48000000004</v>
      </c>
      <c r="E1024" s="2">
        <v>0</v>
      </c>
      <c r="F1024" s="2">
        <v>0</v>
      </c>
      <c r="G1024" s="3">
        <f t="shared" si="38"/>
        <v>3237.6563800000008</v>
      </c>
      <c r="H1024" s="3">
        <f t="shared" si="35"/>
        <v>0.69000000000232831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135006.32999999999</v>
      </c>
      <c r="D1025" s="2">
        <f>BILANCA!E20</f>
        <v>140208.83000000002</v>
      </c>
      <c r="E1025" s="2">
        <v>0</v>
      </c>
      <c r="F1025" s="2">
        <v>0</v>
      </c>
      <c r="G1025" s="3">
        <f t="shared" si="38"/>
        <v>6231.3598499999998</v>
      </c>
      <c r="H1025" s="3">
        <f t="shared" si="35"/>
        <v>0.49999999997089617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33270.74</v>
      </c>
      <c r="D1026" s="2">
        <f>BILANCA!E21</f>
        <v>44985.04</v>
      </c>
      <c r="E1026" s="2">
        <v>0</v>
      </c>
      <c r="F1026" s="2">
        <v>0</v>
      </c>
      <c r="G1026" s="3">
        <f t="shared" si="38"/>
        <v>1971.8531200000002</v>
      </c>
      <c r="H1026" s="3">
        <f t="shared" si="35"/>
        <v>0.30000000000291038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47738.28</v>
      </c>
      <c r="D1027" s="2">
        <f>BILANCA!E22</f>
        <v>47738.28</v>
      </c>
      <c r="E1027" s="2">
        <v>0</v>
      </c>
      <c r="F1027" s="2">
        <v>0</v>
      </c>
      <c r="G1027" s="3">
        <f t="shared" si="38"/>
        <v>2434.6522800000002</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82513.100000000006</v>
      </c>
      <c r="D1030" s="2">
        <f>BILANCA!E25</f>
        <v>82513.100000000006</v>
      </c>
      <c r="E1030" s="2">
        <v>0</v>
      </c>
      <c r="F1030" s="2">
        <v>0</v>
      </c>
      <c r="G1030" s="3">
        <f t="shared" si="38"/>
        <v>4950.7860000000001</v>
      </c>
      <c r="H1030" s="3">
        <f t="shared" si="35"/>
        <v>0.20000000001164153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51299.49</v>
      </c>
      <c r="D1031" s="2">
        <f>BILANCA!E26</f>
        <v>72638</v>
      </c>
      <c r="E1031" s="2">
        <v>0</v>
      </c>
      <c r="F1031" s="2">
        <v>0</v>
      </c>
      <c r="G1031" s="3">
        <f t="shared" si="38"/>
        <v>4128.08529</v>
      </c>
      <c r="H1031" s="3">
        <f t="shared" si="35"/>
        <v>0.48999999999796273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278767.73</v>
      </c>
      <c r="D1033" s="2">
        <f>BILANCA!E28</f>
        <v>307982.76999999996</v>
      </c>
      <c r="E1033" s="2">
        <v>0</v>
      </c>
      <c r="F1033" s="2">
        <v>0</v>
      </c>
      <c r="G1033" s="3">
        <f t="shared" si="38"/>
        <v>20578.865209999996</v>
      </c>
      <c r="H1033" s="3">
        <f t="shared" si="35"/>
        <v>0.50000000005820766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21924.69</v>
      </c>
      <c r="D1035" s="2">
        <f>BILANCA!E30</f>
        <v>21924.69</v>
      </c>
      <c r="E1035" s="2">
        <v>0</v>
      </c>
      <c r="F1035" s="2">
        <v>0</v>
      </c>
      <c r="G1035" s="3">
        <f t="shared" si="38"/>
        <v>1644.35175</v>
      </c>
      <c r="H1035" s="3">
        <f t="shared" si="35"/>
        <v>0.62000000000261934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21924.69</v>
      </c>
      <c r="D1039" s="2">
        <f>BILANCA!E34</f>
        <v>21924.69</v>
      </c>
      <c r="E1039" s="2">
        <v>0</v>
      </c>
      <c r="F1039" s="2">
        <v>0</v>
      </c>
      <c r="G1039" s="3">
        <f t="shared" si="38"/>
        <v>1907.44803</v>
      </c>
      <c r="H1039" s="3">
        <f t="shared" si="35"/>
        <v>0.62000000000261934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16537.91</v>
      </c>
      <c r="D1046" s="2">
        <f>BILANCA!E41</f>
        <v>16537.91</v>
      </c>
      <c r="E1046" s="2">
        <v>0</v>
      </c>
      <c r="F1046" s="2">
        <v>0</v>
      </c>
      <c r="G1046" s="3">
        <f t="shared" si="38"/>
        <v>1786.0942799999998</v>
      </c>
      <c r="H1046" s="3">
        <f t="shared" si="35"/>
        <v>0.18000000000029104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16537.91</v>
      </c>
      <c r="D1047" s="2">
        <f>BILANCA!E42</f>
        <v>16537.91</v>
      </c>
      <c r="E1047" s="2">
        <v>0</v>
      </c>
      <c r="F1047" s="2">
        <v>0</v>
      </c>
      <c r="G1047" s="3">
        <f t="shared" si="38"/>
        <v>1835.7080099999998</v>
      </c>
      <c r="H1047" s="3">
        <f t="shared" si="35"/>
        <v>0.18000000000029104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6366.0599999999995</v>
      </c>
      <c r="D1050" s="2">
        <f>BILANCA!E45</f>
        <v>31440.52</v>
      </c>
      <c r="E1050" s="2">
        <v>0</v>
      </c>
      <c r="F1050" s="2">
        <v>0</v>
      </c>
      <c r="G1050" s="3">
        <f t="shared" si="38"/>
        <v>2769.8840000000005</v>
      </c>
      <c r="H1050" s="3">
        <f t="shared" si="35"/>
        <v>0.53999999999905413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952.15</v>
      </c>
      <c r="D1052" s="2">
        <f>BILANCA!E47</f>
        <v>952.15</v>
      </c>
      <c r="E1052" s="2">
        <v>0</v>
      </c>
      <c r="F1052" s="2">
        <v>0</v>
      </c>
      <c r="G1052" s="3">
        <f t="shared" si="38"/>
        <v>119.97090000000001</v>
      </c>
      <c r="H1052" s="3">
        <f t="shared" si="35"/>
        <v>0.29999999999995453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8255.57</v>
      </c>
      <c r="D1053" s="2">
        <f>BILANCA!E48</f>
        <v>21068.07</v>
      </c>
      <c r="E1053" s="2">
        <v>0</v>
      </c>
      <c r="F1053" s="2">
        <v>0</v>
      </c>
      <c r="G1053" s="3">
        <f t="shared" si="38"/>
        <v>2166.8435299999996</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12500</v>
      </c>
      <c r="E1054" s="2">
        <v>0</v>
      </c>
      <c r="F1054" s="2">
        <v>0</v>
      </c>
      <c r="G1054" s="3">
        <f t="shared" si="38"/>
        <v>1100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2841.66</v>
      </c>
      <c r="D1055" s="2">
        <f>BILANCA!E50</f>
        <v>3079.7</v>
      </c>
      <c r="E1055" s="2">
        <v>0</v>
      </c>
      <c r="F1055" s="2">
        <v>0</v>
      </c>
      <c r="G1055" s="3">
        <f t="shared" si="38"/>
        <v>405.04769999999996</v>
      </c>
      <c r="H1055" s="3">
        <f t="shared" si="35"/>
        <v>0.64000000000032742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5920.41</v>
      </c>
      <c r="D1059" s="2">
        <f>BILANCA!E54</f>
        <v>5920.41</v>
      </c>
      <c r="E1059" s="2">
        <v>0</v>
      </c>
      <c r="F1059" s="2">
        <v>0</v>
      </c>
      <c r="G1059" s="3">
        <f t="shared" si="38"/>
        <v>870.30027000000007</v>
      </c>
      <c r="H1059" s="3">
        <f t="shared" si="35"/>
        <v>0.81999999999970896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5920.41</v>
      </c>
      <c r="D1060" s="2">
        <f>BILANCA!E55</f>
        <v>5920.41</v>
      </c>
      <c r="E1060" s="2">
        <v>0</v>
      </c>
      <c r="F1060" s="2">
        <v>0</v>
      </c>
      <c r="G1060" s="3">
        <f t="shared" si="38"/>
        <v>888.06150000000002</v>
      </c>
      <c r="H1060" s="3">
        <f t="shared" si="35"/>
        <v>0.81999999999970896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109866.13</v>
      </c>
      <c r="D1061" s="2">
        <f>BILANCA!E56</f>
        <v>109866.13</v>
      </c>
      <c r="E1061" s="2">
        <v>0</v>
      </c>
      <c r="F1061" s="2">
        <v>0</v>
      </c>
      <c r="G1061" s="3">
        <f t="shared" si="38"/>
        <v>16809.517889999999</v>
      </c>
      <c r="H1061" s="3">
        <f t="shared" si="35"/>
        <v>0.26000000000931323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105897.72</v>
      </c>
      <c r="D1062" s="2">
        <f>BILANCA!E57</f>
        <v>105897.72</v>
      </c>
      <c r="E1062" s="2">
        <v>0</v>
      </c>
      <c r="F1062" s="2">
        <v>0</v>
      </c>
      <c r="G1062" s="3">
        <f t="shared" si="38"/>
        <v>16520.044319999997</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3968.41</v>
      </c>
      <c r="D1066" s="2">
        <f>BILANCA!E61</f>
        <v>3968.41</v>
      </c>
      <c r="E1066" s="2">
        <v>0</v>
      </c>
      <c r="F1066" s="2">
        <v>0</v>
      </c>
      <c r="G1066" s="3">
        <f t="shared" si="38"/>
        <v>666.69288000000006</v>
      </c>
      <c r="H1066" s="3">
        <f t="shared" si="35"/>
        <v>0.81999999999970896</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757525.49999999988</v>
      </c>
      <c r="D1074" s="2">
        <f>BILANCA!E69</f>
        <v>999408.57000000007</v>
      </c>
      <c r="E1074" s="2">
        <v>0</v>
      </c>
      <c r="F1074" s="2">
        <v>0</v>
      </c>
      <c r="G1074" s="3">
        <f t="shared" si="38"/>
        <v>176405.92895999999</v>
      </c>
      <c r="H1074" s="3">
        <f t="shared" si="35"/>
        <v>0.93000000005122274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24950.5</v>
      </c>
      <c r="D1075" s="2">
        <f>BILANCA!E70</f>
        <v>75856.349999999991</v>
      </c>
      <c r="E1075" s="2">
        <v>0</v>
      </c>
      <c r="F1075" s="2">
        <v>0</v>
      </c>
      <c r="G1075" s="3">
        <f t="shared" si="38"/>
        <v>11483.107999999998</v>
      </c>
      <c r="H1075" s="3">
        <f t="shared" si="35"/>
        <v>0.84999999999126885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21213.19</v>
      </c>
      <c r="D1076" s="2">
        <f>BILANCA!E71</f>
        <v>74540.84</v>
      </c>
      <c r="E1076" s="2">
        <v>0</v>
      </c>
      <c r="F1076" s="2">
        <v>0</v>
      </c>
      <c r="G1076" s="3">
        <f t="shared" si="38"/>
        <v>11239.461420000001</v>
      </c>
      <c r="H1076" s="3">
        <f t="shared" si="35"/>
        <v>0.35000000000218279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21213.19</v>
      </c>
      <c r="D1078" s="2">
        <f>BILANCA!E73</f>
        <v>74540.84</v>
      </c>
      <c r="E1078" s="2">
        <v>0</v>
      </c>
      <c r="F1078" s="2">
        <v>0</v>
      </c>
      <c r="G1078" s="3">
        <f t="shared" si="38"/>
        <v>11580.051159999999</v>
      </c>
      <c r="H1078" s="3">
        <f t="shared" si="35"/>
        <v>0.35000000000218279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3737.31</v>
      </c>
      <c r="D1085" s="2">
        <f>BILANCA!E80</f>
        <v>1315.51</v>
      </c>
      <c r="E1085" s="2">
        <v>0</v>
      </c>
      <c r="F1085" s="2">
        <v>0</v>
      </c>
      <c r="G1085" s="3">
        <f t="shared" si="38"/>
        <v>477.62474999999995</v>
      </c>
      <c r="H1085" s="3">
        <f t="shared" si="35"/>
        <v>0.79999999999995453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12045.59</v>
      </c>
      <c r="D1087" s="2">
        <f>BILANCA!E82</f>
        <v>12033.29</v>
      </c>
      <c r="E1087" s="2">
        <v>0</v>
      </c>
      <c r="F1087" s="2">
        <v>0</v>
      </c>
      <c r="G1087" s="3">
        <f t="shared" si="38"/>
        <v>2780.6370900000002</v>
      </c>
      <c r="H1087" s="3">
        <f t="shared" si="35"/>
        <v>0.7000000000007276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60</v>
      </c>
      <c r="D1089" s="2">
        <f>BILANCA!E84</f>
        <v>60</v>
      </c>
      <c r="E1089" s="2">
        <v>0</v>
      </c>
      <c r="F1089" s="2">
        <v>0</v>
      </c>
      <c r="G1089" s="3">
        <f t="shared" si="38"/>
        <v>14.22</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389.43</v>
      </c>
      <c r="D1090" s="2">
        <f>BILANCA!E85</f>
        <v>389.43</v>
      </c>
      <c r="E1090" s="2">
        <v>0</v>
      </c>
      <c r="F1090" s="2">
        <v>0</v>
      </c>
      <c r="G1090" s="3">
        <f t="shared" si="38"/>
        <v>93.463200000000001</v>
      </c>
      <c r="H1090" s="3">
        <f t="shared" si="35"/>
        <v>0.86000000000001364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11596.16</v>
      </c>
      <c r="D1092" s="2">
        <f>BILANCA!E87</f>
        <v>11583.86</v>
      </c>
      <c r="E1092" s="2">
        <v>0</v>
      </c>
      <c r="F1092" s="2">
        <v>0</v>
      </c>
      <c r="G1092" s="3">
        <f t="shared" si="38"/>
        <v>2850.6381600000004</v>
      </c>
      <c r="H1092" s="3">
        <f t="shared" si="35"/>
        <v>0.2999999999992724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650939.01</v>
      </c>
      <c r="D1140" s="2">
        <f>BILANCA!E135</f>
        <v>650939.01</v>
      </c>
      <c r="E1140" s="2">
        <v>0</v>
      </c>
      <c r="F1140" s="2">
        <v>0</v>
      </c>
      <c r="G1140" s="3">
        <f t="shared" si="38"/>
        <v>253866.21390000003</v>
      </c>
      <c r="H1140" s="3">
        <f t="shared" si="41"/>
        <v>2.0000000018626451E-2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650939.01</v>
      </c>
      <c r="D1141" s="2">
        <f>BILANCA!E136</f>
        <v>650939.01</v>
      </c>
      <c r="E1141" s="2">
        <v>0</v>
      </c>
      <c r="F1141" s="2">
        <v>0</v>
      </c>
      <c r="G1141" s="3">
        <f t="shared" si="38"/>
        <v>255819.03093000001</v>
      </c>
      <c r="H1141" s="3">
        <f t="shared" si="41"/>
        <v>2.0000000018626451E-2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650939.01</v>
      </c>
      <c r="D1145" s="2">
        <f>BILANCA!E140</f>
        <v>650939.01</v>
      </c>
      <c r="E1145" s="2">
        <v>0</v>
      </c>
      <c r="F1145" s="2">
        <v>0</v>
      </c>
      <c r="G1145" s="3">
        <f t="shared" si="38"/>
        <v>263630.29905000003</v>
      </c>
      <c r="H1145" s="3">
        <f t="shared" si="41"/>
        <v>2.0000000018626451E-2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18463.320000000007</v>
      </c>
      <c r="D1152" s="2">
        <f>BILANCA!E147</f>
        <v>247110.99000000002</v>
      </c>
      <c r="E1152" s="2">
        <v>0</v>
      </c>
      <c r="F1152" s="2">
        <v>0</v>
      </c>
      <c r="G1152" s="3">
        <f t="shared" si="38"/>
        <v>72801.312600000005</v>
      </c>
      <c r="H1152" s="3">
        <f t="shared" si="41"/>
        <v>0.32999999998719431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10160.35</v>
      </c>
      <c r="D1153" s="2">
        <f>BILANCA!E148</f>
        <v>10858.57</v>
      </c>
      <c r="E1153" s="2">
        <v>0</v>
      </c>
      <c r="F1153" s="2">
        <v>0</v>
      </c>
      <c r="G1153" s="3">
        <f t="shared" si="38"/>
        <v>4558.4810699999998</v>
      </c>
      <c r="H1153" s="3">
        <f t="shared" si="41"/>
        <v>0.78000000000065484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5615.61</v>
      </c>
      <c r="D1155" s="2">
        <f>BILANCA!E150</f>
        <v>230923.5</v>
      </c>
      <c r="E1155" s="2">
        <v>0</v>
      </c>
      <c r="F1155" s="2">
        <v>0</v>
      </c>
      <c r="G1155" s="3">
        <f t="shared" si="38"/>
        <v>67782.078450000001</v>
      </c>
      <c r="H1155" s="3">
        <f t="shared" si="41"/>
        <v>0.89000000000032742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5615.61</v>
      </c>
      <c r="D1158" s="2">
        <f>BILANCA!E153</f>
        <v>230923.5</v>
      </c>
      <c r="E1158" s="2">
        <v>0</v>
      </c>
      <c r="F1158" s="2">
        <v>0</v>
      </c>
      <c r="G1158" s="3">
        <f t="shared" si="38"/>
        <v>69184.466279999993</v>
      </c>
      <c r="H1158" s="3">
        <f t="shared" si="41"/>
        <v>0.89000000000032742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13018.67</v>
      </c>
      <c r="D1164" s="2">
        <f>BILANCA!E159</f>
        <v>10504.42</v>
      </c>
      <c r="E1164" s="2">
        <v>0</v>
      </c>
      <c r="F1164" s="2">
        <v>0</v>
      </c>
      <c r="G1164" s="3">
        <f t="shared" si="38"/>
        <v>5240.2365399999999</v>
      </c>
      <c r="H1164" s="3">
        <f t="shared" si="41"/>
        <v>0.75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40070.44</v>
      </c>
      <c r="D1165" s="2">
        <f>BILANCA!E160</f>
        <v>5902.53</v>
      </c>
      <c r="E1165" s="2">
        <v>0</v>
      </c>
      <c r="F1165" s="2">
        <v>0</v>
      </c>
      <c r="G1165" s="3">
        <f t="shared" si="38"/>
        <v>8040.7024999999994</v>
      </c>
      <c r="H1165" s="3">
        <f t="shared" si="41"/>
        <v>0.91000000000258296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50401.75</v>
      </c>
      <c r="D1169" s="2">
        <f>BILANCA!E164</f>
        <v>11078.029999999999</v>
      </c>
      <c r="E1169" s="2">
        <v>0</v>
      </c>
      <c r="F1169" s="2">
        <v>0</v>
      </c>
      <c r="G1169" s="3">
        <f t="shared" si="38"/>
        <v>11536.691789999999</v>
      </c>
      <c r="H1169" s="3">
        <f t="shared" si="41"/>
        <v>0.27999999999883585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51127.08</v>
      </c>
      <c r="D1170" s="2">
        <f>BILANCA!E165</f>
        <v>13468.930000000008</v>
      </c>
      <c r="E1170" s="2">
        <v>0</v>
      </c>
      <c r="F1170" s="2">
        <v>0</v>
      </c>
      <c r="G1170" s="3">
        <f t="shared" si="38"/>
        <v>12490.390400000004</v>
      </c>
      <c r="H1170" s="3">
        <f t="shared" si="41"/>
        <v>0.14999999999417923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82676.3</v>
      </c>
      <c r="D1171" s="2">
        <f>BILANCA!E166</f>
        <v>73190.77</v>
      </c>
      <c r="E1171" s="2">
        <v>0</v>
      </c>
      <c r="F1171" s="2">
        <v>0</v>
      </c>
      <c r="G1171" s="3">
        <f t="shared" si="38"/>
        <v>36878.312239999999</v>
      </c>
      <c r="H1171" s="3">
        <f t="shared" si="41"/>
        <v>0.52999999999883585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31549.22</v>
      </c>
      <c r="D1175" s="2">
        <f>BILANCA!E170</f>
        <v>59721.84</v>
      </c>
      <c r="E1175" s="2">
        <v>0</v>
      </c>
      <c r="F1175" s="2">
        <v>0</v>
      </c>
      <c r="G1175" s="3">
        <f t="shared" si="38"/>
        <v>24913.828500000003</v>
      </c>
      <c r="H1175" s="3">
        <f t="shared" si="41"/>
        <v>0.38000000000465661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6163239.5499999998</v>
      </c>
      <c r="D1180" s="2">
        <f>BILANCA!E176</f>
        <v>6456937.1999999993</v>
      </c>
      <c r="E1180" s="2">
        <v>0</v>
      </c>
      <c r="F1180" s="2">
        <v>0</v>
      </c>
      <c r="G1180" s="3">
        <f t="shared" si="38"/>
        <v>3243109.3715000004</v>
      </c>
      <c r="H1180" s="3">
        <f t="shared" si="41"/>
        <v>0.64999999944120646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1488461.59</v>
      </c>
      <c r="D1181" s="2">
        <f>BILANCA!E177</f>
        <v>2768477.78</v>
      </c>
      <c r="E1181" s="2">
        <v>0</v>
      </c>
      <c r="F1181" s="2">
        <v>0</v>
      </c>
      <c r="G1181" s="3">
        <f t="shared" si="38"/>
        <v>1201346.33265</v>
      </c>
      <c r="H1181" s="3">
        <f t="shared" si="41"/>
        <v>0.63000000012107193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825497.92</v>
      </c>
      <c r="D1182" s="2">
        <f>BILANCA!E178</f>
        <v>1203181.8899999999</v>
      </c>
      <c r="E1182" s="2">
        <v>0</v>
      </c>
      <c r="F1182" s="2">
        <v>0</v>
      </c>
      <c r="G1182" s="3">
        <f t="shared" si="38"/>
        <v>555880.21239999996</v>
      </c>
      <c r="H1182" s="3">
        <f t="shared" si="41"/>
        <v>0.19000000006053597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45912.46</v>
      </c>
      <c r="D1183" s="2">
        <f>BILANCA!E179</f>
        <v>51658.930000000008</v>
      </c>
      <c r="E1183" s="2">
        <v>0</v>
      </c>
      <c r="F1183" s="2">
        <v>0</v>
      </c>
      <c r="G1183" s="3">
        <f t="shared" si="38"/>
        <v>25816.845359999999</v>
      </c>
      <c r="H1183" s="3">
        <f t="shared" si="41"/>
        <v>0.52999999999155989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407312.76</v>
      </c>
      <c r="D1184" s="2">
        <f>BILANCA!E180</f>
        <v>412651.12</v>
      </c>
      <c r="E1184" s="2">
        <v>0</v>
      </c>
      <c r="F1184" s="2">
        <v>0</v>
      </c>
      <c r="G1184" s="3">
        <f t="shared" si="38"/>
        <v>214475.01</v>
      </c>
      <c r="H1184" s="3">
        <f t="shared" si="41"/>
        <v>0.35999999998603016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174287.35999999999</v>
      </c>
      <c r="D1185" s="2">
        <f>BILANCA!E181</f>
        <v>553235.66999999993</v>
      </c>
      <c r="E1185" s="2">
        <v>0</v>
      </c>
      <c r="F1185" s="2">
        <v>0</v>
      </c>
      <c r="G1185" s="3">
        <f t="shared" si="38"/>
        <v>224132.77249999996</v>
      </c>
      <c r="H1185" s="3">
        <f t="shared" si="41"/>
        <v>0.69000000006053597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90055.64</v>
      </c>
      <c r="D1187" s="2">
        <f>BILANCA!E183</f>
        <v>54520.7</v>
      </c>
      <c r="E1187" s="2">
        <v>0</v>
      </c>
      <c r="F1187" s="2">
        <v>0</v>
      </c>
      <c r="G1187" s="3">
        <f t="shared" si="38"/>
        <v>35240.176079999997</v>
      </c>
      <c r="H1187" s="3">
        <f t="shared" si="41"/>
        <v>0.66000000000349246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84231.72</v>
      </c>
      <c r="D1188" s="2">
        <f>BILANCA!E184</f>
        <v>498714.97</v>
      </c>
      <c r="E1188" s="2">
        <v>0</v>
      </c>
      <c r="F1188" s="2">
        <v>0</v>
      </c>
      <c r="G1188" s="3">
        <f t="shared" si="38"/>
        <v>192535.77547999998</v>
      </c>
      <c r="H1188" s="3">
        <f t="shared" si="41"/>
        <v>0.31000000002677552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98759.18</v>
      </c>
      <c r="D1198" s="2">
        <f>BILANCA!E194</f>
        <v>139535.1</v>
      </c>
      <c r="E1198" s="2">
        <v>0</v>
      </c>
      <c r="F1198" s="2">
        <v>0</v>
      </c>
      <c r="G1198" s="3">
        <f t="shared" si="38"/>
        <v>71031.923439999999</v>
      </c>
      <c r="H1198" s="3">
        <f t="shared" si="41"/>
        <v>0.27999999999883585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19472.05</v>
      </c>
      <c r="D1199" s="2">
        <f>BILANCA!E195</f>
        <v>27944.55</v>
      </c>
      <c r="E1199" s="2">
        <v>0</v>
      </c>
      <c r="F1199" s="2">
        <v>0</v>
      </c>
      <c r="G1199" s="3">
        <f t="shared" si="38"/>
        <v>14243.25735</v>
      </c>
      <c r="H1199" s="3">
        <f t="shared" si="41"/>
        <v>0.5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79754.11</v>
      </c>
      <c r="D1200" s="2">
        <f>BILANCA!E196</f>
        <v>18156.52</v>
      </c>
      <c r="E1200" s="2">
        <v>0</v>
      </c>
      <c r="F1200" s="2">
        <v>0</v>
      </c>
      <c r="G1200" s="3">
        <f t="shared" si="38"/>
        <v>22052.7585</v>
      </c>
      <c r="H1200" s="3">
        <f t="shared" si="41"/>
        <v>0.59000000000014552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190064.01</v>
      </c>
      <c r="D1201" s="2">
        <f>BILANCA!E197</f>
        <v>695063.59</v>
      </c>
      <c r="E1201" s="2">
        <v>0</v>
      </c>
      <c r="F1201" s="2">
        <v>0</v>
      </c>
      <c r="G1201" s="3">
        <f t="shared" si="38"/>
        <v>301816.51728999999</v>
      </c>
      <c r="H1201" s="3">
        <f t="shared" si="41"/>
        <v>0.42000000004190952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190064.01</v>
      </c>
      <c r="D1203" s="2">
        <f>BILANCA!E199</f>
        <v>695063.59</v>
      </c>
      <c r="E1203" s="2">
        <v>0</v>
      </c>
      <c r="F1203" s="2">
        <v>0</v>
      </c>
      <c r="G1203" s="3">
        <f t="shared" si="44"/>
        <v>304976.89966999996</v>
      </c>
      <c r="H1203" s="3">
        <f t="shared" si="45"/>
        <v>0.42000000004190952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472899.66</v>
      </c>
      <c r="D1223" s="2">
        <f>BILANCA!E219</f>
        <v>422509.27</v>
      </c>
      <c r="E1223" s="2">
        <v>0</v>
      </c>
      <c r="F1223" s="2">
        <v>0</v>
      </c>
      <c r="G1223" s="3">
        <f t="shared" si="38"/>
        <v>280716.57659999997</v>
      </c>
      <c r="H1223" s="3">
        <f t="shared" si="41"/>
        <v>0.61000000004423782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472899.66</v>
      </c>
      <c r="D1224" s="2">
        <f>BILANCA!E220</f>
        <v>422509.27</v>
      </c>
      <c r="E1224" s="2">
        <v>0</v>
      </c>
      <c r="F1224" s="2">
        <v>0</v>
      </c>
      <c r="G1224" s="3">
        <f t="shared" si="38"/>
        <v>282034.49479999999</v>
      </c>
      <c r="H1224" s="3">
        <f t="shared" si="41"/>
        <v>0.61000000004423782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376491.49</v>
      </c>
      <c r="D1229" s="2">
        <f>BILANCA!E225</f>
        <v>422349.37</v>
      </c>
      <c r="E1229" s="2">
        <v>0</v>
      </c>
      <c r="F1229" s="2">
        <v>0</v>
      </c>
      <c r="G1229" s="3">
        <f t="shared" si="38"/>
        <v>267440.66037</v>
      </c>
      <c r="H1229" s="3">
        <f t="shared" si="41"/>
        <v>0.85999999998603016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90250</v>
      </c>
      <c r="D1232" s="2">
        <f>BILANCA!E228</f>
        <v>0</v>
      </c>
      <c r="E1232" s="2">
        <v>0</v>
      </c>
      <c r="F1232" s="2">
        <v>0</v>
      </c>
      <c r="G1232" s="3">
        <f t="shared" si="38"/>
        <v>20035.5</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6158.17</v>
      </c>
      <c r="D1234" s="2">
        <f>BILANCA!E230</f>
        <v>159.9</v>
      </c>
      <c r="E1234" s="2">
        <v>0</v>
      </c>
      <c r="F1234" s="2">
        <v>0</v>
      </c>
      <c r="G1234" s="3">
        <f t="shared" si="38"/>
        <v>1451.06528</v>
      </c>
      <c r="H1234" s="3">
        <f t="shared" si="41"/>
        <v>0.27000000000006708</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447723.02999999997</v>
      </c>
      <c r="E1251" s="2">
        <v>0</v>
      </c>
      <c r="F1251" s="2">
        <v>0</v>
      </c>
      <c r="G1251" s="3">
        <f>B1251/1000*C1251+B1251/500*D1251</f>
        <v>215802.50045999998</v>
      </c>
      <c r="H1251" s="3">
        <f>ABS(C1251-ROUND(C1251,0))+ABS(D1251-ROUND(D1251,0))</f>
        <v>2.9999999969732016E-2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4674777.96</v>
      </c>
      <c r="D1255" s="2">
        <f>BILANCA!E251</f>
        <v>3688459.42</v>
      </c>
      <c r="E1255" s="2">
        <v>0</v>
      </c>
      <c r="F1255" s="2">
        <v>0</v>
      </c>
      <c r="G1255" s="3">
        <f t="shared" si="38"/>
        <v>2952665.716</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5429845.0800000001</v>
      </c>
      <c r="D1256" s="2">
        <f>BILANCA!E252</f>
        <v>5685958.3699999992</v>
      </c>
      <c r="E1256" s="2">
        <v>0</v>
      </c>
      <c r="F1256" s="2">
        <v>0</v>
      </c>
      <c r="G1256" s="3">
        <f t="shared" si="38"/>
        <v>4133233.4077199996</v>
      </c>
      <c r="H1256" s="3">
        <f t="shared" si="41"/>
        <v>0.44999999925494194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5474683.2400000002</v>
      </c>
      <c r="D1257" s="2">
        <f>BILANCA!E253</f>
        <v>6108467.6399999997</v>
      </c>
      <c r="E1257" s="2">
        <v>0</v>
      </c>
      <c r="F1257" s="2">
        <v>0</v>
      </c>
      <c r="G1257" s="3">
        <f t="shared" si="38"/>
        <v>4369829.7744399998</v>
      </c>
      <c r="H1257" s="3">
        <f t="shared" si="41"/>
        <v>0.60000000055879354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44838.16</v>
      </c>
      <c r="D1258" s="2">
        <f>BILANCA!E254</f>
        <v>422509.27</v>
      </c>
      <c r="E1258" s="2">
        <v>0</v>
      </c>
      <c r="F1258" s="2">
        <v>0</v>
      </c>
      <c r="G1258" s="3">
        <f t="shared" si="38"/>
        <v>220684.46160000001</v>
      </c>
      <c r="H1258" s="3">
        <f t="shared" si="41"/>
        <v>0.43000000002211891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-831113.24999999988</v>
      </c>
      <c r="D1259" s="2">
        <f>BILANCA!E255</f>
        <v>-2259130.4999999995</v>
      </c>
      <c r="E1259" s="2">
        <v>0</v>
      </c>
      <c r="F1259" s="2">
        <v>0</v>
      </c>
      <c r="G1259" s="3">
        <f t="shared" si="38"/>
        <v>-1331994.1882499999</v>
      </c>
      <c r="H1259" s="3">
        <f t="shared" si="41"/>
        <v>0.75000000034924597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831113.24999999988</v>
      </c>
      <c r="D1264" s="2">
        <f>BILANCA!E260</f>
        <v>2259130.4999999995</v>
      </c>
      <c r="E1264" s="2">
        <v>0</v>
      </c>
      <c r="F1264" s="2">
        <v>0</v>
      </c>
      <c r="G1264" s="3">
        <f t="shared" si="38"/>
        <v>1358741.0594999997</v>
      </c>
      <c r="H1264" s="3">
        <f t="shared" si="41"/>
        <v>0.75000000034924597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236801.21</v>
      </c>
      <c r="D1265" s="2">
        <f>BILANCA!E261</f>
        <v>1434244.5199999998</v>
      </c>
      <c r="E1265" s="2">
        <v>0</v>
      </c>
      <c r="F1265" s="2">
        <v>0</v>
      </c>
      <c r="G1265" s="3">
        <f t="shared" si="38"/>
        <v>791849.01374999981</v>
      </c>
      <c r="H1265" s="3">
        <f t="shared" si="41"/>
        <v>0.69000000020605512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558767.44999999995</v>
      </c>
      <c r="D1266" s="2">
        <f>BILANCA!E262</f>
        <v>702839.66</v>
      </c>
      <c r="E1266" s="2">
        <v>0</v>
      </c>
      <c r="F1266" s="2">
        <v>0</v>
      </c>
      <c r="G1266" s="3">
        <f t="shared" si="38"/>
        <v>502898.37312</v>
      </c>
      <c r="H1266" s="3">
        <f t="shared" si="41"/>
        <v>0.78999999992083758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35544.589999999997</v>
      </c>
      <c r="D1267" s="2">
        <f>BILANCA!E263</f>
        <v>122046.32</v>
      </c>
      <c r="E1267" s="2">
        <v>0</v>
      </c>
      <c r="F1267" s="2">
        <v>0</v>
      </c>
      <c r="G1267" s="3">
        <f t="shared" si="38"/>
        <v>71866.768110000005</v>
      </c>
      <c r="H1267" s="3">
        <f t="shared" si="41"/>
        <v>0.73000000001047738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23978.839999999997</v>
      </c>
      <c r="D1278" s="2">
        <f>BILANCA!E274</f>
        <v>248162.62</v>
      </c>
      <c r="E1278" s="2">
        <v>0</v>
      </c>
      <c r="F1278" s="2">
        <v>0</v>
      </c>
      <c r="G1278" s="3">
        <f t="shared" si="38"/>
        <v>139441.49344000002</v>
      </c>
      <c r="H1278" s="3">
        <f t="shared" si="41"/>
        <v>0.54000000000814907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17553.689999999999</v>
      </c>
      <c r="D1279" s="2">
        <f>BILANCA!E275</f>
        <v>10858.57</v>
      </c>
      <c r="E1279" s="2">
        <v>0</v>
      </c>
      <c r="F1279" s="2">
        <v>0</v>
      </c>
      <c r="G1279" s="3">
        <f t="shared" ref="G1279:G1294" si="48">B1279/1000*C1279+B1279/500*D1279</f>
        <v>10563.85327</v>
      </c>
      <c r="H1279" s="3">
        <f t="shared" ref="H1279:H1294" si="49">ABS(C1279-ROUND(C1279,0))+ABS(D1279-ROUND(D1279,0))</f>
        <v>0.74000000000160071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5.2</v>
      </c>
      <c r="D1280" s="2">
        <f>BILANCA!E276</f>
        <v>0</v>
      </c>
      <c r="E1280" s="2">
        <v>0</v>
      </c>
      <c r="F1280" s="2">
        <v>0</v>
      </c>
      <c r="G1280" s="3">
        <f t="shared" si="48"/>
        <v>1.4040000000000001</v>
      </c>
      <c r="H1280" s="3">
        <f t="shared" si="49"/>
        <v>0.20000000000000018</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3558.53</v>
      </c>
      <c r="D1281" s="2">
        <f>BILANCA!E277</f>
        <v>230923.5</v>
      </c>
      <c r="E1281" s="2">
        <v>0</v>
      </c>
      <c r="F1281" s="2">
        <v>0</v>
      </c>
      <c r="G1281" s="3">
        <f t="shared" si="48"/>
        <v>126124.89863000001</v>
      </c>
      <c r="H1281" s="3">
        <f t="shared" si="49"/>
        <v>0.96999999999979991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3558.53</v>
      </c>
      <c r="D1284" s="2">
        <f>BILANCA!E280</f>
        <v>230923.5</v>
      </c>
      <c r="E1284" s="2">
        <v>0</v>
      </c>
      <c r="F1284" s="2">
        <v>0</v>
      </c>
      <c r="G1284" s="3">
        <f t="shared" si="48"/>
        <v>127521.11522000001</v>
      </c>
      <c r="H1284" s="3">
        <f t="shared" si="49"/>
        <v>0.96999999999979991</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374.64</v>
      </c>
      <c r="D1290" s="2">
        <f>BILANCA!E286</f>
        <v>2588.63</v>
      </c>
      <c r="E1290" s="2">
        <v>0</v>
      </c>
      <c r="F1290" s="2">
        <v>0</v>
      </c>
      <c r="G1290" s="3">
        <f t="shared" si="48"/>
        <v>1554.5320000000002</v>
      </c>
      <c r="H1290" s="3">
        <f t="shared" si="49"/>
        <v>0.7299999999999045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2486.7800000000002</v>
      </c>
      <c r="D1291" s="2">
        <f>BILANCA!E287</f>
        <v>3791.92</v>
      </c>
      <c r="E1291" s="2">
        <v>0</v>
      </c>
      <c r="F1291" s="2">
        <v>0</v>
      </c>
      <c r="G1291" s="3">
        <f t="shared" si="48"/>
        <v>2829.84422</v>
      </c>
      <c r="H1291" s="3">
        <f t="shared" si="49"/>
        <v>0.29999999999972715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52067.29</v>
      </c>
      <c r="D1295" s="2">
        <f>BILANCA!E291</f>
        <v>13468.93</v>
      </c>
      <c r="E1295" s="2">
        <v>0</v>
      </c>
      <c r="F1295" s="2">
        <v>0</v>
      </c>
      <c r="G1295" s="3">
        <f t="shared" si="38"/>
        <v>22516.46775</v>
      </c>
      <c r="H1295" s="3">
        <f t="shared" si="41"/>
        <v>0.36000000000058208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52067.29</v>
      </c>
      <c r="D1296" s="2">
        <f>BILANCA!E292</f>
        <v>13468.93</v>
      </c>
      <c r="E1296" s="2">
        <v>0</v>
      </c>
      <c r="F1296" s="2">
        <v>0</v>
      </c>
      <c r="G1296" s="3">
        <f t="shared" ref="G1296:G1299" si="50">B1296/1000*C1296+B1296/500*D1296</f>
        <v>22595.472899999997</v>
      </c>
      <c r="H1296" s="3">
        <f t="shared" ref="H1296:H1299" si="51">ABS(C1296-ROUND(C1296,0))+ABS(D1296-ROUND(D1296,0))</f>
        <v>0.36000000000058208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335091.63</v>
      </c>
      <c r="D1301" s="2">
        <f>BILANCA!E297</f>
        <v>335091.63</v>
      </c>
      <c r="E1301" s="2">
        <v>0</v>
      </c>
      <c r="F1301" s="2">
        <v>0</v>
      </c>
      <c r="G1301" s="3">
        <f t="shared" si="38"/>
        <v>292534.99299</v>
      </c>
      <c r="H1301" s="3">
        <f t="shared" si="41"/>
        <v>0.73999999999068677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335091.63</v>
      </c>
      <c r="D1302" s="2">
        <f>BILANCA!E298</f>
        <v>335091.63</v>
      </c>
      <c r="E1302" s="2">
        <v>0</v>
      </c>
      <c r="F1302" s="2">
        <v>0</v>
      </c>
      <c r="G1302" s="3">
        <f t="shared" si="38"/>
        <v>293540.26788</v>
      </c>
      <c r="H1302" s="3">
        <f t="shared" si="41"/>
        <v>0.73999999999068677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68865.070000000007</v>
      </c>
      <c r="D1305" s="2">
        <f>BILANCA!E302</f>
        <v>258189.02</v>
      </c>
      <c r="E1305" s="2">
        <v>0</v>
      </c>
      <c r="F1305" s="2">
        <v>0</v>
      </c>
      <c r="G1305" s="3">
        <f t="shared" si="38"/>
        <v>172646.71745</v>
      </c>
      <c r="H1305" s="3">
        <f t="shared" si="41"/>
        <v>8.999999999650754E-2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82676.3</v>
      </c>
      <c r="D1308" s="2">
        <f>BILANCA!E305</f>
        <v>73190.77</v>
      </c>
      <c r="E1308" s="2">
        <v>0</v>
      </c>
      <c r="F1308" s="2">
        <v>0</v>
      </c>
      <c r="G1308" s="3">
        <f t="shared" ref="G1308:G1581" si="52">B1308/1000*C1308+B1308/500*D1308</f>
        <v>68259.236319999996</v>
      </c>
      <c r="H1308" s="3">
        <f t="shared" si="41"/>
        <v>0.52999999999883585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770.67</v>
      </c>
      <c r="D1311" s="2">
        <f>BILANCA!E308</f>
        <v>1549.71</v>
      </c>
      <c r="E1311" s="2">
        <v>0</v>
      </c>
      <c r="F1311" s="2">
        <v>0</v>
      </c>
      <c r="G1311" s="3">
        <f t="shared" si="52"/>
        <v>1164.8970899999999</v>
      </c>
      <c r="H1311" s="3">
        <f t="shared" si="41"/>
        <v>0.62000000000000455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4705.66</v>
      </c>
      <c r="D1312" s="2">
        <f>BILANCA!E309</f>
        <v>5924.63</v>
      </c>
      <c r="E1312" s="2">
        <v>0</v>
      </c>
      <c r="F1312" s="2">
        <v>0</v>
      </c>
      <c r="G1312" s="3">
        <f t="shared" si="52"/>
        <v>4999.5858399999997</v>
      </c>
      <c r="H1312" s="3">
        <f t="shared" si="41"/>
        <v>0.71000000000003638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6119.83</v>
      </c>
      <c r="D1314" s="2">
        <f>BILANCA!E311</f>
        <v>4109.5200000000004</v>
      </c>
      <c r="E1314" s="2">
        <v>0</v>
      </c>
      <c r="F1314" s="2">
        <v>0</v>
      </c>
      <c r="G1314" s="3">
        <f t="shared" si="52"/>
        <v>4359.0164800000002</v>
      </c>
      <c r="H1314" s="3">
        <f t="shared" si="41"/>
        <v>0.6499999999996362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752960</v>
      </c>
      <c r="D1339" s="2">
        <f>BILANCA!E336</f>
        <v>1135005.17</v>
      </c>
      <c r="E1339" s="2">
        <v>0</v>
      </c>
      <c r="F1339" s="2">
        <v>0</v>
      </c>
      <c r="G1339" s="3">
        <f t="shared" si="52"/>
        <v>994557.24185999995</v>
      </c>
      <c r="H1339" s="3">
        <f t="shared" si="41"/>
        <v>0.16999999992549419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72537.919999999998</v>
      </c>
      <c r="D1340" s="2">
        <f>BILANCA!E337</f>
        <v>68176.72</v>
      </c>
      <c r="E1340" s="2">
        <v>0</v>
      </c>
      <c r="F1340" s="2">
        <v>0</v>
      </c>
      <c r="G1340" s="3">
        <f t="shared" si="52"/>
        <v>68934.14880000001</v>
      </c>
      <c r="H1340" s="3">
        <f t="shared" si="41"/>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190064.01</v>
      </c>
      <c r="D1341" s="2">
        <f>BILANCA!E338</f>
        <v>680134.09</v>
      </c>
      <c r="E1341" s="2">
        <v>0</v>
      </c>
      <c r="F1341" s="2">
        <v>0</v>
      </c>
      <c r="G1341" s="3">
        <f t="shared" si="52"/>
        <v>513159.95488999999</v>
      </c>
      <c r="H1341" s="3">
        <f t="shared" si="41"/>
        <v>9.9999999976716936E-2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14929.5</v>
      </c>
      <c r="E1342" s="2">
        <v>0</v>
      </c>
      <c r="F1342" s="2">
        <v>0</v>
      </c>
      <c r="G1342" s="3">
        <f t="shared" si="52"/>
        <v>9913.1880000000001</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472899.66</v>
      </c>
      <c r="D1345" s="2">
        <f>BILANCA!E342</f>
        <v>422509.27</v>
      </c>
      <c r="E1345" s="2">
        <v>0</v>
      </c>
      <c r="F1345" s="2">
        <v>0</v>
      </c>
      <c r="G1345" s="3">
        <f t="shared" si="52"/>
        <v>441502.59700000001</v>
      </c>
      <c r="H1345" s="3">
        <f t="shared" si="41"/>
        <v>0.61000000004423782</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1328.2</v>
      </c>
      <c r="D1347" s="2">
        <f>BILANCA!E344</f>
        <v>0</v>
      </c>
      <c r="E1347" s="2">
        <v>0</v>
      </c>
      <c r="F1347" s="2">
        <v>0</v>
      </c>
      <c r="G1347" s="3">
        <f t="shared" si="52"/>
        <v>447.60340000000002</v>
      </c>
      <c r="H1347" s="3">
        <f t="shared" si="41"/>
        <v>0.20000000000004547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6734.85</v>
      </c>
      <c r="E1368" s="2">
        <v>0</v>
      </c>
      <c r="F1368" s="2">
        <v>0</v>
      </c>
      <c r="G1368" s="3">
        <f t="shared" si="57"/>
        <v>4822.1526000000003</v>
      </c>
      <c r="H1368" s="3">
        <f t="shared" si="58"/>
        <v>0.1499999999996362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440988.18</v>
      </c>
      <c r="E1370" s="2">
        <v>0</v>
      </c>
      <c r="F1370" s="2">
        <v>0</v>
      </c>
      <c r="G1370" s="3">
        <f t="shared" si="57"/>
        <v>317511.48959999997</v>
      </c>
      <c r="H1370" s="3">
        <f t="shared" si="58"/>
        <v>0.17999999999301508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102308.45999999999</v>
      </c>
      <c r="E1387" s="2">
        <v>0</v>
      </c>
      <c r="F1387" s="2">
        <v>0</v>
      </c>
      <c r="G1387" s="3">
        <f t="shared" si="59"/>
        <v>77140.578839999987</v>
      </c>
      <c r="H1387" s="3">
        <f t="shared" si="60"/>
        <v>0.45999999999185093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335091.63</v>
      </c>
      <c r="D1394" s="2">
        <f>BILANCA!E391</f>
        <v>335091.63</v>
      </c>
      <c r="E1394" s="2">
        <v>0</v>
      </c>
      <c r="F1394" s="2">
        <v>0</v>
      </c>
      <c r="G1394" s="3">
        <f t="shared" si="61"/>
        <v>386025.55776</v>
      </c>
      <c r="H1394" s="3">
        <f t="shared" si="62"/>
        <v>0.73999999999068677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241949.91</v>
      </c>
      <c r="D1401" s="7">
        <f>'RAS-funkcijski'!E5</f>
        <v>293368.26</v>
      </c>
      <c r="E1401" s="7">
        <v>0</v>
      </c>
      <c r="F1401" s="7">
        <v>0</v>
      </c>
      <c r="G1401" s="8">
        <f t="shared" si="52"/>
        <v>828.68643000000009</v>
      </c>
      <c r="H1401" s="8">
        <f t="shared" si="41"/>
        <v>0.35000000000582077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107439.79000000001</v>
      </c>
      <c r="D1402" s="2">
        <f>'RAS-funkcijski'!E6</f>
        <v>135244.11000000002</v>
      </c>
      <c r="E1402" s="2">
        <v>0</v>
      </c>
      <c r="F1402" s="2">
        <v>0</v>
      </c>
      <c r="G1402" s="3">
        <f t="shared" si="52"/>
        <v>755.85602000000006</v>
      </c>
      <c r="H1402" s="3">
        <f t="shared" si="41"/>
        <v>0.32000000000698492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80933.88</v>
      </c>
      <c r="D1403" s="2">
        <f>'RAS-funkcijski'!E7</f>
        <v>113737.02</v>
      </c>
      <c r="E1403" s="2">
        <v>0</v>
      </c>
      <c r="F1403" s="2">
        <v>0</v>
      </c>
      <c r="G1403" s="3">
        <f t="shared" si="52"/>
        <v>925.22376000000008</v>
      </c>
      <c r="H1403" s="3">
        <f t="shared" si="41"/>
        <v>0.13999999999941792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26505.91</v>
      </c>
      <c r="D1404" s="2">
        <f>'RAS-funkcijski'!E8</f>
        <v>21507.09</v>
      </c>
      <c r="E1404" s="2">
        <v>0</v>
      </c>
      <c r="F1404" s="2">
        <v>0</v>
      </c>
      <c r="G1404" s="3">
        <f t="shared" si="52"/>
        <v>278.08036000000004</v>
      </c>
      <c r="H1404" s="3">
        <f t="shared" si="41"/>
        <v>0.18000000000029104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134510.12</v>
      </c>
      <c r="D1409" s="2">
        <f>'RAS-funkcijski'!E13</f>
        <v>158124.15000000002</v>
      </c>
      <c r="E1409" s="2">
        <v>0</v>
      </c>
      <c r="F1409" s="2">
        <v>0</v>
      </c>
      <c r="G1409" s="3">
        <f t="shared" si="52"/>
        <v>4056.8257800000001</v>
      </c>
      <c r="H1409" s="3">
        <f t="shared" si="41"/>
        <v>0.27000000001862645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78564.86</v>
      </c>
      <c r="D1410" s="2">
        <f>'RAS-funkcijski'!E14</f>
        <v>97618.74</v>
      </c>
      <c r="E1410" s="2">
        <v>0</v>
      </c>
      <c r="F1410" s="2">
        <v>0</v>
      </c>
      <c r="G1410" s="3">
        <f t="shared" si="52"/>
        <v>2738.0234</v>
      </c>
      <c r="H1410" s="3">
        <f t="shared" si="41"/>
        <v>0.39999999999417923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55945.26</v>
      </c>
      <c r="D1412" s="2">
        <f>'RAS-funkcijski'!E16</f>
        <v>60505.41</v>
      </c>
      <c r="E1412" s="2">
        <v>0</v>
      </c>
      <c r="F1412" s="2">
        <v>0</v>
      </c>
      <c r="G1412" s="3">
        <f t="shared" si="52"/>
        <v>2123.4729600000001</v>
      </c>
      <c r="H1412" s="3">
        <f t="shared" si="41"/>
        <v>0.67000000000552973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531.25</v>
      </c>
      <c r="D1418" s="2">
        <f>'RAS-funkcijski'!E22</f>
        <v>3125</v>
      </c>
      <c r="E1418" s="2">
        <v>0</v>
      </c>
      <c r="F1418" s="2">
        <v>0</v>
      </c>
      <c r="G1418" s="3">
        <f t="shared" si="52"/>
        <v>122.06249999999999</v>
      </c>
      <c r="H1418" s="3">
        <f t="shared" si="41"/>
        <v>0.25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531.25</v>
      </c>
      <c r="D1420" s="2">
        <f>'RAS-funkcijski'!E24</f>
        <v>3125</v>
      </c>
      <c r="E1420" s="2">
        <v>0</v>
      </c>
      <c r="F1420" s="2">
        <v>0</v>
      </c>
      <c r="G1420" s="3">
        <f t="shared" si="52"/>
        <v>135.625</v>
      </c>
      <c r="H1420" s="3">
        <f t="shared" si="41"/>
        <v>0.25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1120</v>
      </c>
      <c r="D1424" s="2">
        <f>'RAS-funkcijski'!E28</f>
        <v>14450</v>
      </c>
      <c r="E1424" s="2">
        <v>0</v>
      </c>
      <c r="F1424" s="2">
        <v>0</v>
      </c>
      <c r="G1424" s="3">
        <f t="shared" si="52"/>
        <v>720.48</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13250</v>
      </c>
      <c r="E1426" s="2">
        <v>0</v>
      </c>
      <c r="F1426" s="2">
        <v>0</v>
      </c>
      <c r="G1426" s="3">
        <f t="shared" si="52"/>
        <v>689</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1120</v>
      </c>
      <c r="D1430" s="2">
        <f>'RAS-funkcijski'!E34</f>
        <v>1200</v>
      </c>
      <c r="E1430" s="2">
        <v>0</v>
      </c>
      <c r="F1430" s="2">
        <v>0</v>
      </c>
      <c r="G1430" s="3">
        <f t="shared" si="52"/>
        <v>105.6</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107269.81</v>
      </c>
      <c r="D1431" s="2">
        <f>'RAS-funkcijski'!E35</f>
        <v>293323.14</v>
      </c>
      <c r="E1431" s="2">
        <v>0</v>
      </c>
      <c r="F1431" s="2">
        <v>0</v>
      </c>
      <c r="G1431" s="3">
        <f t="shared" si="52"/>
        <v>21511.398789999999</v>
      </c>
      <c r="H1431" s="3">
        <f t="shared" si="41"/>
        <v>0.33000000001629815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18750</v>
      </c>
      <c r="D1450" s="2">
        <f>'RAS-funkcijski'!E54</f>
        <v>176491</v>
      </c>
      <c r="E1450" s="2">
        <v>0</v>
      </c>
      <c r="F1450" s="2">
        <v>0</v>
      </c>
      <c r="G1450" s="3">
        <f t="shared" si="52"/>
        <v>18586.600000000002</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18750</v>
      </c>
      <c r="D1451" s="2">
        <f>'RAS-funkcijski'!E55</f>
        <v>92203.5</v>
      </c>
      <c r="E1451" s="2">
        <v>0</v>
      </c>
      <c r="F1451" s="2">
        <v>0</v>
      </c>
      <c r="G1451" s="3">
        <f t="shared" si="52"/>
        <v>10361.007</v>
      </c>
      <c r="H1451" s="3">
        <f t="shared" si="63"/>
        <v>0.5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84287.5</v>
      </c>
      <c r="E1452" s="2">
        <v>0</v>
      </c>
      <c r="F1452" s="2">
        <v>0</v>
      </c>
      <c r="G1452" s="3">
        <f t="shared" si="52"/>
        <v>8765.9</v>
      </c>
      <c r="H1452" s="3">
        <f t="shared" si="63"/>
        <v>0.5</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2280.84</v>
      </c>
      <c r="D1456" s="2">
        <f>'RAS-funkcijski'!E60</f>
        <v>2280.84</v>
      </c>
      <c r="E1456" s="2">
        <v>0</v>
      </c>
      <c r="F1456" s="2">
        <v>0</v>
      </c>
      <c r="G1456" s="3">
        <f t="shared" si="52"/>
        <v>383.18112000000008</v>
      </c>
      <c r="H1456" s="3">
        <f t="shared" si="63"/>
        <v>0.31999999999970896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86238.97</v>
      </c>
      <c r="D1457" s="2">
        <f>'RAS-funkcijski'!E61</f>
        <v>114551.29999999999</v>
      </c>
      <c r="E1457" s="2">
        <v>0</v>
      </c>
      <c r="F1457" s="2">
        <v>0</v>
      </c>
      <c r="G1457" s="3">
        <f t="shared" si="52"/>
        <v>17974.469489999999</v>
      </c>
      <c r="H1457" s="3">
        <f t="shared" si="63"/>
        <v>0.32999999998719431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86175.97</v>
      </c>
      <c r="D1460" s="2">
        <f>'RAS-funkcijski'!E64</f>
        <v>114475.26</v>
      </c>
      <c r="E1460" s="2">
        <v>0</v>
      </c>
      <c r="F1460" s="2">
        <v>0</v>
      </c>
      <c r="G1460" s="3">
        <f t="shared" si="52"/>
        <v>18907.589399999997</v>
      </c>
      <c r="H1460" s="3">
        <f t="shared" si="63"/>
        <v>0.28999999999359716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63</v>
      </c>
      <c r="D1461" s="2">
        <f>'RAS-funkcijski'!E65</f>
        <v>76.040000000000006</v>
      </c>
      <c r="E1461" s="2">
        <v>0</v>
      </c>
      <c r="F1461" s="2">
        <v>0</v>
      </c>
      <c r="G1461" s="3">
        <f t="shared" si="52"/>
        <v>13.11988</v>
      </c>
      <c r="H1461" s="3">
        <f t="shared" si="63"/>
        <v>4.0000000000006253E-2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24628.07</v>
      </c>
      <c r="D1471" s="2">
        <f>'RAS-funkcijski'!E75</f>
        <v>15626.88</v>
      </c>
      <c r="E1471" s="2">
        <v>0</v>
      </c>
      <c r="F1471" s="2">
        <v>0</v>
      </c>
      <c r="G1471" s="3">
        <f t="shared" si="52"/>
        <v>3967.6099299999996</v>
      </c>
      <c r="H1471" s="3">
        <f t="shared" si="63"/>
        <v>0.19000000000050932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24628.07</v>
      </c>
      <c r="D1477" s="2">
        <f>'RAS-funkcijski'!E81</f>
        <v>15626.88</v>
      </c>
      <c r="E1477" s="2">
        <v>0</v>
      </c>
      <c r="F1477" s="2">
        <v>0</v>
      </c>
      <c r="G1477" s="3">
        <f t="shared" si="52"/>
        <v>4302.9009100000003</v>
      </c>
      <c r="H1477" s="3">
        <f t="shared" si="63"/>
        <v>0.19000000000050932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66872.820000000007</v>
      </c>
      <c r="D1478" s="2">
        <f>'RAS-funkcijski'!E82</f>
        <v>207334.33999999997</v>
      </c>
      <c r="E1478" s="2">
        <v>0</v>
      </c>
      <c r="F1478" s="2">
        <v>0</v>
      </c>
      <c r="G1478" s="3">
        <f t="shared" si="52"/>
        <v>37560.236999999994</v>
      </c>
      <c r="H1478" s="3">
        <f t="shared" si="63"/>
        <v>0.51999999996041879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4000.08</v>
      </c>
      <c r="D1479" s="2">
        <f>'RAS-funkcijski'!E83</f>
        <v>39098.589999999997</v>
      </c>
      <c r="E1479" s="2">
        <v>0</v>
      </c>
      <c r="F1479" s="2">
        <v>0</v>
      </c>
      <c r="G1479" s="3">
        <f t="shared" si="52"/>
        <v>6493.5835399999996</v>
      </c>
      <c r="H1479" s="3">
        <f t="shared" si="63"/>
        <v>0.4900000000034197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18150</v>
      </c>
      <c r="D1480" s="2">
        <f>'RAS-funkcijski'!E84</f>
        <v>127039.7</v>
      </c>
      <c r="E1480" s="2">
        <v>0</v>
      </c>
      <c r="F1480" s="2">
        <v>0</v>
      </c>
      <c r="G1480" s="3">
        <f t="shared" si="52"/>
        <v>21778.351999999999</v>
      </c>
      <c r="H1480" s="3">
        <f t="shared" si="63"/>
        <v>0.30000000000291038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311.95</v>
      </c>
      <c r="D1481" s="2">
        <f>'RAS-funkcijski'!E85</f>
        <v>318.83</v>
      </c>
      <c r="E1481" s="2">
        <v>0</v>
      </c>
      <c r="F1481" s="2">
        <v>0</v>
      </c>
      <c r="G1481" s="3">
        <f t="shared" si="52"/>
        <v>76.918409999999994</v>
      </c>
      <c r="H1481" s="3">
        <f t="shared" si="63"/>
        <v>0.22000000000002728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44410.79</v>
      </c>
      <c r="D1482" s="2">
        <f>'RAS-funkcijski'!E86</f>
        <v>40877.22</v>
      </c>
      <c r="E1482" s="2">
        <v>0</v>
      </c>
      <c r="F1482" s="2">
        <v>0</v>
      </c>
      <c r="G1482" s="3">
        <f t="shared" si="52"/>
        <v>10345.548860000001</v>
      </c>
      <c r="H1482" s="3">
        <f t="shared" si="63"/>
        <v>0.43000000000029104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554.86</v>
      </c>
      <c r="E1485" s="2">
        <v>0</v>
      </c>
      <c r="F1485" s="2">
        <v>0</v>
      </c>
      <c r="G1485" s="3">
        <f t="shared" si="52"/>
        <v>94.326200000000014</v>
      </c>
      <c r="H1485" s="3">
        <f t="shared" si="63"/>
        <v>0.13999999999998636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554.86</v>
      </c>
      <c r="E1502" s="2">
        <v>0</v>
      </c>
      <c r="F1502" s="2">
        <v>0</v>
      </c>
      <c r="G1502" s="3">
        <f t="shared" si="52"/>
        <v>113.19144</v>
      </c>
      <c r="H1502" s="3">
        <f t="shared" si="63"/>
        <v>0.13999999999998636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89234.69</v>
      </c>
      <c r="D1503" s="2">
        <f>'RAS-funkcijski'!E107</f>
        <v>198658.31</v>
      </c>
      <c r="E1503" s="2">
        <v>0</v>
      </c>
      <c r="F1503" s="2">
        <v>0</v>
      </c>
      <c r="G1503" s="3">
        <f t="shared" si="52"/>
        <v>50114.784929999994</v>
      </c>
      <c r="H1503" s="3">
        <f t="shared" si="63"/>
        <v>0.61999999999534339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60958.92</v>
      </c>
      <c r="D1504" s="2">
        <f>'RAS-funkcijski'!E108</f>
        <v>158975.63</v>
      </c>
      <c r="E1504" s="2">
        <v>0</v>
      </c>
      <c r="F1504" s="2">
        <v>0</v>
      </c>
      <c r="G1504" s="3">
        <f t="shared" si="52"/>
        <v>39406.658719999992</v>
      </c>
      <c r="H1504" s="3">
        <f t="shared" si="63"/>
        <v>0.44999999999708962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7909.77</v>
      </c>
      <c r="D1505" s="2">
        <f>'RAS-funkcijski'!E109</f>
        <v>38202.68</v>
      </c>
      <c r="E1505" s="2">
        <v>0</v>
      </c>
      <c r="F1505" s="2">
        <v>0</v>
      </c>
      <c r="G1505" s="3">
        <f t="shared" si="52"/>
        <v>8853.0886499999997</v>
      </c>
      <c r="H1505" s="3">
        <f t="shared" si="63"/>
        <v>0.5499999999992724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1060</v>
      </c>
      <c r="D1507" s="2">
        <f>'RAS-funkcijski'!E111</f>
        <v>1280</v>
      </c>
      <c r="E1507" s="2">
        <v>0</v>
      </c>
      <c r="F1507" s="2">
        <v>0</v>
      </c>
      <c r="G1507" s="3">
        <f t="shared" si="52"/>
        <v>387.34000000000003</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19306</v>
      </c>
      <c r="D1509" s="2">
        <f>'RAS-funkcijski'!E113</f>
        <v>200</v>
      </c>
      <c r="E1509" s="2">
        <v>0</v>
      </c>
      <c r="F1509" s="2">
        <v>0</v>
      </c>
      <c r="G1509" s="3">
        <f t="shared" si="52"/>
        <v>2147.9539999999997</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429437.9</v>
      </c>
      <c r="D1510" s="2">
        <f>'RAS-funkcijski'!E114</f>
        <v>600805.54999999993</v>
      </c>
      <c r="E1510" s="2">
        <v>0</v>
      </c>
      <c r="F1510" s="2">
        <v>0</v>
      </c>
      <c r="G1510" s="3">
        <f t="shared" si="52"/>
        <v>179415.38999999998</v>
      </c>
      <c r="H1510" s="3">
        <f t="shared" si="63"/>
        <v>0.55000000004656613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428376.14</v>
      </c>
      <c r="D1511" s="2">
        <f>'RAS-funkcijski'!E115</f>
        <v>600141.94999999995</v>
      </c>
      <c r="E1511" s="2">
        <v>0</v>
      </c>
      <c r="F1511" s="2">
        <v>0</v>
      </c>
      <c r="G1511" s="3">
        <f t="shared" si="52"/>
        <v>180781.26444</v>
      </c>
      <c r="H1511" s="3">
        <f t="shared" si="63"/>
        <v>0.19000000006053597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422069.51</v>
      </c>
      <c r="D1512" s="2">
        <f>'RAS-funkcijski'!E116</f>
        <v>591353.22</v>
      </c>
      <c r="E1512" s="2">
        <v>0</v>
      </c>
      <c r="F1512" s="2">
        <v>0</v>
      </c>
      <c r="G1512" s="3">
        <f t="shared" si="52"/>
        <v>179734.90639999998</v>
      </c>
      <c r="H1512" s="3">
        <f t="shared" si="63"/>
        <v>0.7099999999627471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6306.63</v>
      </c>
      <c r="D1513" s="2">
        <f>'RAS-funkcijski'!E117</f>
        <v>8788.73</v>
      </c>
      <c r="E1513" s="2">
        <v>0</v>
      </c>
      <c r="F1513" s="2">
        <v>0</v>
      </c>
      <c r="G1513" s="3">
        <f t="shared" si="52"/>
        <v>2698.9021699999998</v>
      </c>
      <c r="H1513" s="3">
        <f t="shared" si="63"/>
        <v>0.64000000000032742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1061.76</v>
      </c>
      <c r="D1518" s="2">
        <f>'RAS-funkcijski'!E122</f>
        <v>663.6</v>
      </c>
      <c r="E1518" s="2">
        <v>0</v>
      </c>
      <c r="F1518" s="2">
        <v>0</v>
      </c>
      <c r="G1518" s="3">
        <f t="shared" si="52"/>
        <v>281.89728000000002</v>
      </c>
      <c r="H1518" s="3">
        <f t="shared" si="63"/>
        <v>0.63999999999998636</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1061.76</v>
      </c>
      <c r="D1520" s="2">
        <f>'RAS-funkcijski'!E124</f>
        <v>663.6</v>
      </c>
      <c r="E1520" s="2">
        <v>0</v>
      </c>
      <c r="F1520" s="2">
        <v>0</v>
      </c>
      <c r="G1520" s="3">
        <f t="shared" si="52"/>
        <v>286.67520000000002</v>
      </c>
      <c r="H1520" s="3">
        <f t="shared" si="63"/>
        <v>0.63999999999998636</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43360.58</v>
      </c>
      <c r="D1525" s="2">
        <f>'RAS-funkcijski'!E129</f>
        <v>70347.28</v>
      </c>
      <c r="E1525" s="2">
        <v>0</v>
      </c>
      <c r="F1525" s="2">
        <v>0</v>
      </c>
      <c r="G1525" s="3">
        <f t="shared" si="52"/>
        <v>23006.892500000002</v>
      </c>
      <c r="H1525" s="3">
        <f t="shared" si="63"/>
        <v>0.69999999999708962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1750</v>
      </c>
      <c r="D1531" s="2">
        <f>'RAS-funkcijski'!E135</f>
        <v>2100</v>
      </c>
      <c r="E1531" s="2">
        <v>0</v>
      </c>
      <c r="F1531" s="2">
        <v>0</v>
      </c>
      <c r="G1531" s="3">
        <f t="shared" si="52"/>
        <v>779.45</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199.9</v>
      </c>
      <c r="E1533" s="2">
        <v>0</v>
      </c>
      <c r="F1533" s="2">
        <v>0</v>
      </c>
      <c r="G1533" s="3">
        <f t="shared" si="52"/>
        <v>53.173400000000001</v>
      </c>
      <c r="H1533" s="3">
        <f t="shared" si="63"/>
        <v>9.9999999999994316E-2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3076.51</v>
      </c>
      <c r="D1534" s="2">
        <f>'RAS-funkcijski'!E138</f>
        <v>3040</v>
      </c>
      <c r="E1534" s="2">
        <v>0</v>
      </c>
      <c r="F1534" s="2">
        <v>0</v>
      </c>
      <c r="G1534" s="3">
        <f t="shared" si="52"/>
        <v>1226.97234</v>
      </c>
      <c r="H1534" s="3">
        <f t="shared" si="63"/>
        <v>0.48999999999978172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38534.07</v>
      </c>
      <c r="D1536" s="2">
        <f>'RAS-funkcijski'!E140</f>
        <v>65007.38</v>
      </c>
      <c r="E1536" s="2">
        <v>0</v>
      </c>
      <c r="F1536" s="2">
        <v>0</v>
      </c>
      <c r="G1536" s="3">
        <f t="shared" si="52"/>
        <v>22922.640879999999</v>
      </c>
      <c r="H1536" s="3">
        <f t="shared" si="63"/>
        <v>0.44999999999708962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1004405.03</v>
      </c>
      <c r="D1537" s="14">
        <f>'RAS-funkcijski'!E141</f>
        <v>1697593.6199999999</v>
      </c>
      <c r="E1537" s="14">
        <v>0</v>
      </c>
      <c r="F1537" s="14">
        <v>0</v>
      </c>
      <c r="G1537" s="15">
        <f t="shared" si="52"/>
        <v>602744.14098999999</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423945.84</v>
      </c>
      <c r="E1538" s="7">
        <v>0</v>
      </c>
      <c r="F1538" s="7">
        <v>0</v>
      </c>
      <c r="G1538" s="8">
        <f t="shared" si="52"/>
        <v>847.89168000000006</v>
      </c>
      <c r="H1538" s="8">
        <f t="shared" si="63"/>
        <v>0.15999999997438863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423945.84</v>
      </c>
      <c r="E1539" s="2">
        <v>0</v>
      </c>
      <c r="F1539" s="2">
        <v>0</v>
      </c>
      <c r="G1539" s="3">
        <f t="shared" si="52"/>
        <v>1695.7833600000001</v>
      </c>
      <c r="H1539" s="3">
        <f t="shared" si="63"/>
        <v>0.15999999997438863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423945.84</v>
      </c>
      <c r="E1540" s="2">
        <v>0</v>
      </c>
      <c r="F1540" s="2">
        <v>0</v>
      </c>
      <c r="G1540" s="3">
        <f t="shared" si="52"/>
        <v>2543.6750400000001</v>
      </c>
      <c r="H1540" s="3">
        <f t="shared" si="63"/>
        <v>0.15999999997438863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423945.84</v>
      </c>
      <c r="E1542" s="2">
        <v>0</v>
      </c>
      <c r="F1542" s="2">
        <v>0</v>
      </c>
      <c r="G1542" s="3">
        <f t="shared" si="52"/>
        <v>4239.4584000000004</v>
      </c>
      <c r="H1542" s="3">
        <f t="shared" si="63"/>
        <v>0.15999999997438863</v>
      </c>
      <c r="I1542" s="11">
        <f t="shared" si="64"/>
        <v>678.31334389142171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1488461.59</v>
      </c>
      <c r="D1582" s="7"/>
      <c r="E1582" s="7">
        <v>0</v>
      </c>
      <c r="F1582" s="7">
        <v>0</v>
      </c>
      <c r="G1582" s="8">
        <f t="shared" ref="G1582:G1686" si="70">B1582/1000*C1582</f>
        <v>1488.4615900000001</v>
      </c>
      <c r="H1582" s="8">
        <f t="shared" ref="H1582:H1686" si="71">ABS(C1582-ROUND(C1582,0))</f>
        <v>0.40999999991618097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3492348.6299999994</v>
      </c>
      <c r="D1583" s="2">
        <v>0</v>
      </c>
      <c r="E1583" s="2">
        <v>0</v>
      </c>
      <c r="F1583" s="2">
        <v>0</v>
      </c>
      <c r="G1583" s="3">
        <f t="shared" si="70"/>
        <v>6984.697259999999</v>
      </c>
      <c r="H1583" s="3">
        <f t="shared" si="71"/>
        <v>0.37000000057742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1612943.6999999997</v>
      </c>
      <c r="D1585" s="2">
        <v>0</v>
      </c>
      <c r="E1585" s="2">
        <v>0</v>
      </c>
      <c r="F1585" s="2">
        <v>0</v>
      </c>
      <c r="G1585" s="3">
        <f t="shared" si="70"/>
        <v>6451.7747999999992</v>
      </c>
      <c r="H1585" s="3">
        <f t="shared" si="71"/>
        <v>0.30000000027939677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610971.13</v>
      </c>
      <c r="D1586" s="2">
        <v>0</v>
      </c>
      <c r="E1586" s="2">
        <v>0</v>
      </c>
      <c r="F1586" s="2">
        <v>0</v>
      </c>
      <c r="G1586" s="3">
        <f t="shared" si="70"/>
        <v>3054.85565</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536536.81000000006</v>
      </c>
      <c r="D1587" s="2">
        <v>0</v>
      </c>
      <c r="E1587" s="2">
        <v>0</v>
      </c>
      <c r="F1587" s="2">
        <v>0</v>
      </c>
      <c r="G1587" s="3">
        <f t="shared" si="70"/>
        <v>3219.2208600000004</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380609.05</v>
      </c>
      <c r="D1588" s="2">
        <v>0</v>
      </c>
      <c r="E1588" s="2">
        <v>0</v>
      </c>
      <c r="F1588" s="2">
        <v>0</v>
      </c>
      <c r="G1588" s="3">
        <f t="shared" si="70"/>
        <v>2664.2633500000002</v>
      </c>
      <c r="H1588" s="3">
        <f t="shared" si="71"/>
        <v>4.9999999988358468E-2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1393.21</v>
      </c>
      <c r="D1590" s="2">
        <v>0</v>
      </c>
      <c r="E1590" s="2">
        <v>0</v>
      </c>
      <c r="F1590" s="2">
        <v>0</v>
      </c>
      <c r="G1590" s="3">
        <f>B1590/1000*C1590</f>
        <v>12.538889999999999</v>
      </c>
      <c r="H1590" s="3">
        <f>ABS(C1590-ROUND(C1590,0))</f>
        <v>0.21000000000003638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68556.94</v>
      </c>
      <c r="D1591" s="2">
        <v>0</v>
      </c>
      <c r="E1591" s="2">
        <v>0</v>
      </c>
      <c r="F1591" s="2">
        <v>0</v>
      </c>
      <c r="G1591" s="3">
        <f t="shared" si="70"/>
        <v>685.56940000000009</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12232.17</v>
      </c>
      <c r="D1592" s="2">
        <v>0</v>
      </c>
      <c r="E1592" s="2">
        <v>0</v>
      </c>
      <c r="F1592" s="2">
        <v>0</v>
      </c>
      <c r="G1592" s="3">
        <f t="shared" si="70"/>
        <v>134.55386999999999</v>
      </c>
      <c r="H1592" s="3">
        <f t="shared" si="71"/>
        <v>0.17000000000007276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2644.39</v>
      </c>
      <c r="D1593" s="2">
        <v>0</v>
      </c>
      <c r="E1593" s="2">
        <v>0</v>
      </c>
      <c r="F1593" s="2">
        <v>0</v>
      </c>
      <c r="G1593" s="3">
        <f t="shared" si="70"/>
        <v>31.732679999999998</v>
      </c>
      <c r="H1593" s="3">
        <f t="shared" si="71"/>
        <v>0.38999999999987267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878426.38</v>
      </c>
      <c r="D1594" s="2">
        <v>0</v>
      </c>
      <c r="E1594" s="2">
        <v>0</v>
      </c>
      <c r="F1594" s="2">
        <v>0</v>
      </c>
      <c r="G1594" s="3">
        <f t="shared" si="70"/>
        <v>11419.542939999999</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470861.71</v>
      </c>
      <c r="D1595" s="2">
        <v>0</v>
      </c>
      <c r="E1595" s="2">
        <v>0</v>
      </c>
      <c r="F1595" s="2">
        <v>0</v>
      </c>
      <c r="G1595" s="3">
        <f t="shared" si="70"/>
        <v>6592.06394</v>
      </c>
      <c r="H1595" s="3">
        <f t="shared" si="71"/>
        <v>0.28999999997904524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470861.71</v>
      </c>
      <c r="D1599" s="2">
        <v>0</v>
      </c>
      <c r="E1599" s="2">
        <v>0</v>
      </c>
      <c r="F1599" s="2">
        <v>0</v>
      </c>
      <c r="G1599" s="3">
        <f t="shared" si="70"/>
        <v>8475.5107800000005</v>
      </c>
      <c r="H1599" s="3">
        <f t="shared" si="71"/>
        <v>0.28999999997904524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530116.84</v>
      </c>
      <c r="D1601" s="2">
        <v>0</v>
      </c>
      <c r="E1601" s="2">
        <v>0</v>
      </c>
      <c r="F1601" s="2">
        <v>0</v>
      </c>
      <c r="G1601" s="3">
        <f>B1601/1000*C1601</f>
        <v>10602.336799999999</v>
      </c>
      <c r="H1601" s="3">
        <f>ABS(C1601-ROUND(C1601,0))</f>
        <v>0.16000000003259629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2212332.44</v>
      </c>
      <c r="D1602" s="2">
        <v>0</v>
      </c>
      <c r="E1602" s="2">
        <v>0</v>
      </c>
      <c r="F1602" s="2">
        <v>0</v>
      </c>
      <c r="G1602" s="3">
        <f t="shared" si="70"/>
        <v>46458.981240000001</v>
      </c>
      <c r="H1602" s="3">
        <f t="shared" si="71"/>
        <v>0.43999999994412065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1235259.7299999997</v>
      </c>
      <c r="D1604" s="2">
        <v>0</v>
      </c>
      <c r="E1604" s="2">
        <v>0</v>
      </c>
      <c r="F1604" s="2">
        <v>0</v>
      </c>
      <c r="G1604" s="3">
        <f t="shared" si="70"/>
        <v>28410.973789999993</v>
      </c>
      <c r="H1604" s="3">
        <f t="shared" si="71"/>
        <v>0.2700000002514571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605224.66</v>
      </c>
      <c r="D1605" s="2">
        <v>0</v>
      </c>
      <c r="E1605" s="2">
        <v>0</v>
      </c>
      <c r="F1605" s="2">
        <v>0</v>
      </c>
      <c r="G1605" s="3">
        <f t="shared" si="70"/>
        <v>14525.39184</v>
      </c>
      <c r="H1605" s="3">
        <f t="shared" si="71"/>
        <v>0.33999999996740371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531198.44999999995</v>
      </c>
      <c r="D1606" s="2">
        <v>0</v>
      </c>
      <c r="E1606" s="2">
        <v>0</v>
      </c>
      <c r="F1606" s="2">
        <v>0</v>
      </c>
      <c r="G1606" s="3">
        <f t="shared" si="70"/>
        <v>13279.96125</v>
      </c>
      <c r="H1606" s="3">
        <f t="shared" si="71"/>
        <v>0.44999999995343387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1660.74</v>
      </c>
      <c r="D1607" s="2">
        <v>0</v>
      </c>
      <c r="E1607" s="2">
        <v>0</v>
      </c>
      <c r="F1607" s="2">
        <v>0</v>
      </c>
      <c r="G1607" s="3">
        <f t="shared" si="70"/>
        <v>43.17924</v>
      </c>
      <c r="H1607" s="3">
        <f t="shared" si="71"/>
        <v>0.25999999999999091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1393.21</v>
      </c>
      <c r="D1609" s="2">
        <v>0</v>
      </c>
      <c r="E1609" s="2">
        <v>0</v>
      </c>
      <c r="F1609" s="2">
        <v>0</v>
      </c>
      <c r="G1609" s="3">
        <f>B1609/1000*C1609</f>
        <v>39.009880000000003</v>
      </c>
      <c r="H1609" s="3">
        <f>ABS(C1609-ROUND(C1609,0))</f>
        <v>0.21000000000003638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27781.02</v>
      </c>
      <c r="D1610" s="2">
        <v>0</v>
      </c>
      <c r="E1610" s="2">
        <v>0</v>
      </c>
      <c r="F1610" s="2">
        <v>0</v>
      </c>
      <c r="G1610" s="3">
        <f t="shared" si="70"/>
        <v>805.64958000000001</v>
      </c>
      <c r="H1610" s="3">
        <f t="shared" si="71"/>
        <v>2.0000000000436557E-2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3759.67</v>
      </c>
      <c r="D1611" s="2">
        <v>0</v>
      </c>
      <c r="E1611" s="2">
        <v>0</v>
      </c>
      <c r="F1611" s="2">
        <v>0</v>
      </c>
      <c r="G1611" s="3">
        <f t="shared" si="70"/>
        <v>112.7901</v>
      </c>
      <c r="H1611" s="3">
        <f t="shared" si="71"/>
        <v>0.32999999999992724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64241.98</v>
      </c>
      <c r="D1612" s="2">
        <v>0</v>
      </c>
      <c r="E1612" s="2">
        <v>0</v>
      </c>
      <c r="F1612" s="2">
        <v>0</v>
      </c>
      <c r="G1612" s="3">
        <f t="shared" si="70"/>
        <v>1991.5013800000002</v>
      </c>
      <c r="H1612" s="3">
        <f t="shared" si="71"/>
        <v>1.9999999996798579E-2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373426.8</v>
      </c>
      <c r="D1613" s="2">
        <v>0</v>
      </c>
      <c r="E1613" s="2">
        <v>0</v>
      </c>
      <c r="F1613" s="2">
        <v>0</v>
      </c>
      <c r="G1613" s="3">
        <f t="shared" si="70"/>
        <v>11949.6576</v>
      </c>
      <c r="H1613" s="3">
        <f t="shared" si="71"/>
        <v>0.20000000001164153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521252.1</v>
      </c>
      <c r="D1614" s="2">
        <v>0</v>
      </c>
      <c r="E1614" s="2">
        <v>0</v>
      </c>
      <c r="F1614" s="2">
        <v>0</v>
      </c>
      <c r="G1614" s="3">
        <f t="shared" si="70"/>
        <v>17201.319299999999</v>
      </c>
      <c r="H1614" s="3">
        <f t="shared" si="71"/>
        <v>9.9999999976716936E-2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521252.1</v>
      </c>
      <c r="D1618" s="2">
        <v>0</v>
      </c>
      <c r="E1618" s="2">
        <v>0</v>
      </c>
      <c r="F1618" s="2">
        <v>0</v>
      </c>
      <c r="G1618" s="3">
        <f t="shared" si="70"/>
        <v>19286.327699999998</v>
      </c>
      <c r="H1618" s="3">
        <f t="shared" si="71"/>
        <v>9.9999999976716936E-2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82393.81</v>
      </c>
      <c r="D1620" s="2">
        <v>0</v>
      </c>
      <c r="E1620" s="2">
        <v>0</v>
      </c>
      <c r="F1620" s="2">
        <v>0</v>
      </c>
      <c r="G1620" s="3">
        <f>B1620/1000*C1620</f>
        <v>3213.3585899999998</v>
      </c>
      <c r="H1620" s="3">
        <f>ABS(C1620-ROUND(C1620,0))</f>
        <v>0.19000000000232831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2768477.78</v>
      </c>
      <c r="D1621" s="2">
        <v>0</v>
      </c>
      <c r="E1621" s="2">
        <v>0</v>
      </c>
      <c r="F1621" s="2">
        <v>0</v>
      </c>
      <c r="G1621" s="3">
        <f t="shared" si="70"/>
        <v>110739.1112</v>
      </c>
      <c r="H1621" s="3">
        <f t="shared" si="71"/>
        <v>0.22000000020489097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2685371.56</v>
      </c>
      <c r="D1622" s="2">
        <v>0</v>
      </c>
      <c r="E1622" s="2">
        <v>0</v>
      </c>
      <c r="F1622" s="2">
        <v>0</v>
      </c>
      <c r="G1622" s="3">
        <f t="shared" si="70"/>
        <v>110100.23396000001</v>
      </c>
      <c r="H1622" s="3">
        <f t="shared" si="71"/>
        <v>0.43999999994412065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1135005.1700000002</v>
      </c>
      <c r="D1628" s="2">
        <v>0</v>
      </c>
      <c r="E1628" s="2">
        <v>0</v>
      </c>
      <c r="F1628" s="2">
        <v>0</v>
      </c>
      <c r="G1628" s="3">
        <f t="shared" si="70"/>
        <v>53345.242990000006</v>
      </c>
      <c r="H1628" s="3">
        <f t="shared" si="71"/>
        <v>0.17000000015832484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642.87</v>
      </c>
      <c r="D1629" s="2">
        <v>0</v>
      </c>
      <c r="E1629" s="2">
        <v>0</v>
      </c>
      <c r="F1629" s="2">
        <v>0</v>
      </c>
      <c r="G1629" s="3">
        <f t="shared" si="70"/>
        <v>30.857760000000003</v>
      </c>
      <c r="H1629" s="3">
        <f t="shared" si="71"/>
        <v>0.12999999999999545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5.2</v>
      </c>
      <c r="D1630" s="2">
        <v>0</v>
      </c>
      <c r="E1630" s="2">
        <v>0</v>
      </c>
      <c r="F1630" s="2">
        <v>0</v>
      </c>
      <c r="G1630" s="3">
        <f t="shared" si="70"/>
        <v>0.25480000000000003</v>
      </c>
      <c r="H1630" s="3">
        <f t="shared" si="71"/>
        <v>0.20000000000000018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637.66999999999996</v>
      </c>
      <c r="D1633" s="2">
        <v>0</v>
      </c>
      <c r="E1633" s="2">
        <v>0</v>
      </c>
      <c r="F1633" s="2">
        <v>0</v>
      </c>
      <c r="G1633" s="3">
        <f t="shared" si="70"/>
        <v>33.158839999999998</v>
      </c>
      <c r="H1633" s="3">
        <f t="shared" si="71"/>
        <v>0.33000000000004093</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395822.28</v>
      </c>
      <c r="D1634" s="2">
        <v>0</v>
      </c>
      <c r="E1634" s="2">
        <v>0</v>
      </c>
      <c r="F1634" s="2">
        <v>0</v>
      </c>
      <c r="G1634" s="3">
        <f t="shared" si="70"/>
        <v>20978.580840000002</v>
      </c>
      <c r="H1634" s="3">
        <f t="shared" si="71"/>
        <v>0.28000000002793968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32821.19</v>
      </c>
      <c r="D1635" s="2">
        <v>0</v>
      </c>
      <c r="E1635" s="2">
        <v>0</v>
      </c>
      <c r="F1635" s="2">
        <v>0</v>
      </c>
      <c r="G1635" s="3">
        <f t="shared" si="70"/>
        <v>1772.3442600000001</v>
      </c>
      <c r="H1635" s="3">
        <f t="shared" si="71"/>
        <v>0.19000000000232831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44656.959999999999</v>
      </c>
      <c r="D1636" s="2">
        <v>0</v>
      </c>
      <c r="E1636" s="2">
        <v>0</v>
      </c>
      <c r="F1636" s="2">
        <v>0</v>
      </c>
      <c r="G1636" s="3">
        <f t="shared" si="70"/>
        <v>2456.1327999999999</v>
      </c>
      <c r="H1636" s="3">
        <f t="shared" si="71"/>
        <v>4.0000000000873115E-2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39138.959999999999</v>
      </c>
      <c r="D1637" s="2">
        <v>0</v>
      </c>
      <c r="E1637" s="2">
        <v>0</v>
      </c>
      <c r="F1637" s="2">
        <v>0</v>
      </c>
      <c r="G1637" s="3">
        <f t="shared" si="70"/>
        <v>2191.7817599999998</v>
      </c>
      <c r="H1637" s="3">
        <f t="shared" si="71"/>
        <v>4.0000000000873115E-2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279205.17000000004</v>
      </c>
      <c r="D1638" s="2">
        <v>0</v>
      </c>
      <c r="E1638" s="2">
        <v>0</v>
      </c>
      <c r="F1638" s="2">
        <v>0</v>
      </c>
      <c r="G1638" s="3">
        <f t="shared" si="70"/>
        <v>15914.694690000002</v>
      </c>
      <c r="H1638" s="3">
        <f t="shared" si="71"/>
        <v>0.17000000004190952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552903.85</v>
      </c>
      <c r="D1639" s="2">
        <v>0</v>
      </c>
      <c r="E1639" s="2">
        <v>0</v>
      </c>
      <c r="F1639" s="2">
        <v>0</v>
      </c>
      <c r="G1639" s="3">
        <f t="shared" si="70"/>
        <v>32068.423299999999</v>
      </c>
      <c r="H1639" s="3">
        <f t="shared" si="71"/>
        <v>0.15000000002328306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2181.12</v>
      </c>
      <c r="D1640" s="2">
        <v>0</v>
      </c>
      <c r="E1640" s="2">
        <v>0</v>
      </c>
      <c r="F1640" s="2">
        <v>0</v>
      </c>
      <c r="G1640" s="3">
        <f t="shared" si="70"/>
        <v>128.68607999999998</v>
      </c>
      <c r="H1640" s="3">
        <f t="shared" si="71"/>
        <v>0.11999999999989086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10380.370000000001</v>
      </c>
      <c r="D1641" s="2">
        <v>0</v>
      </c>
      <c r="E1641" s="2">
        <v>0</v>
      </c>
      <c r="F1641" s="2">
        <v>0</v>
      </c>
      <c r="G1641" s="3">
        <f t="shared" si="70"/>
        <v>622.82220000000007</v>
      </c>
      <c r="H1641" s="3">
        <f t="shared" si="71"/>
        <v>0.37000000000080036</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427028.81</v>
      </c>
      <c r="D1642" s="2">
        <v>0</v>
      </c>
      <c r="E1642" s="2">
        <v>0</v>
      </c>
      <c r="F1642" s="2">
        <v>0</v>
      </c>
      <c r="G1642" s="3">
        <f t="shared" si="70"/>
        <v>26048.757409999998</v>
      </c>
      <c r="H1642" s="3">
        <f t="shared" si="71"/>
        <v>0.19000000000232831</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113313.55</v>
      </c>
      <c r="D1643" s="2">
        <v>0</v>
      </c>
      <c r="E1643" s="2">
        <v>0</v>
      </c>
      <c r="F1643" s="2">
        <v>0</v>
      </c>
      <c r="G1643" s="3">
        <f t="shared" si="70"/>
        <v>7025.4400999999998</v>
      </c>
      <c r="H1643" s="3">
        <f t="shared" si="71"/>
        <v>0.44999999999708962</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139535.1</v>
      </c>
      <c r="D1654" s="2">
        <v>0</v>
      </c>
      <c r="E1654" s="2">
        <v>0</v>
      </c>
      <c r="F1654" s="2">
        <v>0</v>
      </c>
      <c r="G1654" s="3">
        <f t="shared" si="70"/>
        <v>10186.0623</v>
      </c>
      <c r="H1654" s="3">
        <f t="shared" si="71"/>
        <v>0.10000000000582077</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1578.44</v>
      </c>
      <c r="D1655" s="2">
        <v>0</v>
      </c>
      <c r="E1655" s="2">
        <v>0</v>
      </c>
      <c r="F1655" s="2">
        <v>0</v>
      </c>
      <c r="G1655" s="3">
        <f t="shared" si="70"/>
        <v>116.80456</v>
      </c>
      <c r="H1655" s="3">
        <f t="shared" si="71"/>
        <v>0.44000000000005457</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23426.6</v>
      </c>
      <c r="D1656" s="2">
        <v>0</v>
      </c>
      <c r="E1656" s="2">
        <v>0</v>
      </c>
      <c r="F1656" s="2">
        <v>0</v>
      </c>
      <c r="G1656" s="3">
        <f t="shared" si="70"/>
        <v>1756.9949999999999</v>
      </c>
      <c r="H1656" s="3">
        <f t="shared" si="71"/>
        <v>0.40000000000145519</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23818.12</v>
      </c>
      <c r="D1657" s="2">
        <v>0</v>
      </c>
      <c r="E1657" s="2">
        <v>0</v>
      </c>
      <c r="F1657" s="2">
        <v>0</v>
      </c>
      <c r="G1657" s="3">
        <f t="shared" si="70"/>
        <v>1810.1771199999998</v>
      </c>
      <c r="H1657" s="3">
        <f t="shared" si="71"/>
        <v>0.11999999999898137</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90711.94</v>
      </c>
      <c r="D1658" s="2">
        <v>0</v>
      </c>
      <c r="E1658" s="2">
        <v>0</v>
      </c>
      <c r="F1658" s="2">
        <v>0</v>
      </c>
      <c r="G1658" s="3">
        <f t="shared" si="70"/>
        <v>6984.8193799999999</v>
      </c>
      <c r="H1658" s="3">
        <f t="shared" si="71"/>
        <v>5.9999999997671694E-2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27944.55</v>
      </c>
      <c r="D1659" s="2">
        <v>0</v>
      </c>
      <c r="E1659" s="2">
        <v>0</v>
      </c>
      <c r="F1659" s="2">
        <v>0</v>
      </c>
      <c r="G1659" s="3">
        <f t="shared" si="70"/>
        <v>2179.6749</v>
      </c>
      <c r="H1659" s="3">
        <f t="shared" si="71"/>
        <v>0.4500000000007276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8272.5</v>
      </c>
      <c r="D1660" s="2">
        <v>0</v>
      </c>
      <c r="E1660" s="2">
        <v>0</v>
      </c>
      <c r="F1660" s="2">
        <v>0</v>
      </c>
      <c r="G1660" s="3">
        <f t="shared" si="70"/>
        <v>653.52750000000003</v>
      </c>
      <c r="H1660" s="3">
        <f t="shared" si="71"/>
        <v>0.5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200</v>
      </c>
      <c r="D1661" s="2">
        <v>0</v>
      </c>
      <c r="E1661" s="2">
        <v>0</v>
      </c>
      <c r="F1661" s="2">
        <v>0</v>
      </c>
      <c r="G1661" s="3">
        <f t="shared" si="70"/>
        <v>16</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19472.05</v>
      </c>
      <c r="D1663" s="2">
        <v>0</v>
      </c>
      <c r="E1663" s="2">
        <v>0</v>
      </c>
      <c r="F1663" s="2">
        <v>0</v>
      </c>
      <c r="G1663" s="3">
        <f t="shared" si="70"/>
        <v>1596.7081000000001</v>
      </c>
      <c r="H1663" s="3">
        <f t="shared" si="71"/>
        <v>4.9999999999272404E-2</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18156.52</v>
      </c>
      <c r="D1664" s="2">
        <v>0</v>
      </c>
      <c r="E1664" s="2">
        <v>0</v>
      </c>
      <c r="F1664" s="2">
        <v>0</v>
      </c>
      <c r="G1664" s="3">
        <f t="shared" si="70"/>
        <v>1506.99116</v>
      </c>
      <c r="H1664" s="3">
        <f t="shared" si="71"/>
        <v>0.47999999999956344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16823.68</v>
      </c>
      <c r="D1665" s="2">
        <v>0</v>
      </c>
      <c r="E1665" s="2">
        <v>0</v>
      </c>
      <c r="F1665" s="2">
        <v>0</v>
      </c>
      <c r="G1665" s="3">
        <f t="shared" si="70"/>
        <v>1413.18912</v>
      </c>
      <c r="H1665" s="3">
        <f t="shared" si="71"/>
        <v>0.31999999999970896</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4.6399999999999997</v>
      </c>
      <c r="D1666" s="2">
        <v>0</v>
      </c>
      <c r="E1666" s="2">
        <v>0</v>
      </c>
      <c r="F1666" s="2">
        <v>0</v>
      </c>
      <c r="G1666" s="3">
        <f t="shared" si="70"/>
        <v>0.39440000000000003</v>
      </c>
      <c r="H1666" s="3">
        <f t="shared" si="71"/>
        <v>0.36000000000000032</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1328.2</v>
      </c>
      <c r="D1668" s="2">
        <v>0</v>
      </c>
      <c r="E1668" s="2">
        <v>0</v>
      </c>
      <c r="F1668" s="2">
        <v>0</v>
      </c>
      <c r="G1668" s="3">
        <f t="shared" si="70"/>
        <v>115.5534</v>
      </c>
      <c r="H1668" s="3">
        <f t="shared" si="71"/>
        <v>0.20000000000004547</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680134.09000000008</v>
      </c>
      <c r="D1669" s="2">
        <v>0</v>
      </c>
      <c r="E1669" s="2">
        <v>0</v>
      </c>
      <c r="F1669" s="2">
        <v>0</v>
      </c>
      <c r="G1669" s="3">
        <f t="shared" si="70"/>
        <v>59851.799920000005</v>
      </c>
      <c r="H1669" s="3">
        <f t="shared" si="71"/>
        <v>9.0000000083819032E-2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60203.75</v>
      </c>
      <c r="D1670" s="2">
        <v>0</v>
      </c>
      <c r="E1670" s="2">
        <v>0</v>
      </c>
      <c r="F1670" s="2">
        <v>0</v>
      </c>
      <c r="G1670" s="3">
        <f t="shared" si="70"/>
        <v>5358.13375</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27589.3</v>
      </c>
      <c r="D1671" s="2">
        <v>0</v>
      </c>
      <c r="E1671" s="2">
        <v>0</v>
      </c>
      <c r="F1671" s="2">
        <v>0</v>
      </c>
      <c r="G1671" s="3">
        <f t="shared" si="70"/>
        <v>2483.0369999999998</v>
      </c>
      <c r="H1671" s="3">
        <f t="shared" si="71"/>
        <v>0.2999999999992724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457873.49</v>
      </c>
      <c r="D1672" s="2">
        <v>0</v>
      </c>
      <c r="E1672" s="2">
        <v>0</v>
      </c>
      <c r="F1672" s="2">
        <v>0</v>
      </c>
      <c r="G1672" s="3">
        <f t="shared" si="70"/>
        <v>41666.487589999997</v>
      </c>
      <c r="H1672" s="3">
        <f t="shared" si="71"/>
        <v>0.48999999999068677</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134467.54999999999</v>
      </c>
      <c r="D1673" s="2">
        <v>0</v>
      </c>
      <c r="E1673" s="2">
        <v>0</v>
      </c>
      <c r="F1673" s="2">
        <v>0</v>
      </c>
      <c r="G1673" s="3">
        <f t="shared" si="70"/>
        <v>12371.014599999999</v>
      </c>
      <c r="H1673" s="3">
        <f t="shared" si="71"/>
        <v>0.45000000001164153</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422509.27</v>
      </c>
      <c r="D1674" s="2">
        <v>0</v>
      </c>
      <c r="E1674" s="2">
        <v>0</v>
      </c>
      <c r="F1674" s="2">
        <v>0</v>
      </c>
      <c r="G1674" s="3">
        <f t="shared" si="70"/>
        <v>39293.362110000002</v>
      </c>
      <c r="H1674" s="3">
        <f t="shared" si="71"/>
        <v>0.27000000001862645</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422509.27</v>
      </c>
      <c r="D1678" s="2">
        <v>0</v>
      </c>
      <c r="E1678" s="2">
        <v>0</v>
      </c>
      <c r="F1678" s="2">
        <v>0</v>
      </c>
      <c r="G1678" s="3">
        <f t="shared" si="70"/>
        <v>40983.399190000004</v>
      </c>
      <c r="H1678" s="3">
        <f t="shared" si="71"/>
        <v>0.27000000001862645</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447723.02999999997</v>
      </c>
      <c r="D1680" s="2">
        <v>0</v>
      </c>
      <c r="E1680" s="2">
        <v>0</v>
      </c>
      <c r="F1680" s="2">
        <v>0</v>
      </c>
      <c r="G1680" s="3">
        <f>B1680/1000*C1680</f>
        <v>44324.579969999999</v>
      </c>
      <c r="H1680" s="3">
        <f>ABS(C1680-ROUND(C1680,0))</f>
        <v>2.9999999969732016E-2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83106.22</v>
      </c>
      <c r="D1681" s="2">
        <v>0</v>
      </c>
      <c r="E1681" s="2">
        <v>0</v>
      </c>
      <c r="F1681" s="2">
        <v>0</v>
      </c>
      <c r="G1681" s="3">
        <f t="shared" si="70"/>
        <v>8310.6220000000012</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68176.72</v>
      </c>
      <c r="D1683" s="2">
        <v>0</v>
      </c>
      <c r="E1683" s="2">
        <v>0</v>
      </c>
      <c r="F1683" s="2">
        <v>0</v>
      </c>
      <c r="G1683" s="3">
        <f t="shared" si="70"/>
        <v>6954.0254399999994</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14929.5</v>
      </c>
      <c r="D1684" s="2">
        <v>0</v>
      </c>
      <c r="E1684" s="2">
        <v>0</v>
      </c>
      <c r="F1684" s="2">
        <v>0</v>
      </c>
      <c r="G1684" s="3">
        <f t="shared" si="70"/>
        <v>1537.7384999999999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29935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939085.38</v>
      </c>
      <c r="I17" s="275">
        <f>'PR-RAS'!E6</f>
        <v>1368489.73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873269.35</v>
      </c>
      <c r="I18" s="275">
        <f>'PR-RAS'!E152</f>
        <v>1221686.7299999997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831113.25</v>
      </c>
      <c r="I20" s="275">
        <f>'PR-RAS'!E650</f>
        <v>2259130.4999999995</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5405714.0500000007</v>
      </c>
      <c r="I22" s="275">
        <f>BILANCA!E7</f>
        <v>5457528.629999999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757525.49999999988</v>
      </c>
      <c r="I23" s="275">
        <f>BILANCA!E69</f>
        <v>999408.57000000007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1488461.59</v>
      </c>
      <c r="I24" s="275">
        <f>BILANCA!E177</f>
        <v>2768477.78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4674777.96</v>
      </c>
      <c r="I25" s="275">
        <f>BILANCA!E251</f>
        <v>3688459.42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241949.91</v>
      </c>
      <c r="I27" s="275">
        <f>'RAS-funkcijski'!E5</f>
        <v>293368.26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107269.81</v>
      </c>
      <c r="I28" s="275">
        <f>'RAS-funkcijski'!E35</f>
        <v>293323.14</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429437.9</v>
      </c>
      <c r="I30" s="275">
        <f>'RAS-funkcijski'!E114</f>
        <v>600805.54999999993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1004405.03</v>
      </c>
      <c r="I31" s="275">
        <f>'RAS-funkcijski'!E141</f>
        <v>1697593.6199999999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423945.84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1488461.59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2768477.78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2685371.56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83106.22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5"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939085.38</v>
      </c>
      <c r="E6" s="60">
        <f>E7+E43+E49+E82+E106+E125+E134+E140</f>
        <v>1368489.73</v>
      </c>
      <c r="F6" s="45">
        <f t="shared" ref="F6:F132" si="0">IF(D6&lt;&gt;0,IF(E6/D6&gt;=100,"&gt;&gt;100",E6/D6*100),"-")</f>
        <v>145.72580503808931</v>
      </c>
    </row>
    <row r="7" spans="1:24" ht="12.75" customHeight="1" x14ac:dyDescent="0.2">
      <c r="A7" s="63">
        <v>61</v>
      </c>
      <c r="B7" s="220" t="s">
        <v>17</v>
      </c>
      <c r="C7" s="247" t="s">
        <v>18</v>
      </c>
      <c r="D7" s="60">
        <f>D8+D17+D23+D29+D36+D39</f>
        <v>218875.49000000002</v>
      </c>
      <c r="E7" s="60">
        <f>E8+E17+E23+E29+E36+E39</f>
        <v>248297.17000000004</v>
      </c>
      <c r="F7" s="45">
        <f t="shared" si="0"/>
        <v>113.4421994897647</v>
      </c>
    </row>
    <row r="8" spans="1:24" ht="12.75" customHeight="1" x14ac:dyDescent="0.2">
      <c r="A8" s="63">
        <v>611</v>
      </c>
      <c r="B8" s="220" t="s">
        <v>19</v>
      </c>
      <c r="C8" s="247" t="s">
        <v>20</v>
      </c>
      <c r="D8" s="60">
        <f>SUM(D9:D14)-D15-D16</f>
        <v>210779.96000000002</v>
      </c>
      <c r="E8" s="60">
        <f>SUM(E9:E14)-E15-E16</f>
        <v>231568.33000000005</v>
      </c>
      <c r="F8" s="45">
        <f t="shared" si="0"/>
        <v>109.86259319908783</v>
      </c>
    </row>
    <row r="9" spans="1:24" ht="12.75" customHeight="1" x14ac:dyDescent="0.2">
      <c r="A9" s="63">
        <v>6111</v>
      </c>
      <c r="B9" s="65" t="s">
        <v>21</v>
      </c>
      <c r="C9" s="247" t="s">
        <v>22</v>
      </c>
      <c r="D9" s="194">
        <v>191457.23</v>
      </c>
      <c r="E9" s="194">
        <v>268682.95</v>
      </c>
      <c r="F9" s="45">
        <f t="shared" si="0"/>
        <v>140.33575540605074</v>
      </c>
    </row>
    <row r="10" spans="1:24" ht="12.75" customHeight="1" x14ac:dyDescent="0.2">
      <c r="A10" s="63">
        <v>6112</v>
      </c>
      <c r="B10" s="65" t="s">
        <v>23</v>
      </c>
      <c r="C10" s="247" t="s">
        <v>24</v>
      </c>
      <c r="D10" s="194">
        <v>11037.68</v>
      </c>
      <c r="E10" s="194">
        <v>15105.71</v>
      </c>
      <c r="F10" s="45">
        <f t="shared" si="0"/>
        <v>136.85584289452132</v>
      </c>
    </row>
    <row r="11" spans="1:24" ht="12.75" customHeight="1" x14ac:dyDescent="0.2">
      <c r="A11" s="63">
        <v>6113</v>
      </c>
      <c r="B11" s="65" t="s">
        <v>25</v>
      </c>
      <c r="C11" s="247" t="s">
        <v>26</v>
      </c>
      <c r="D11" s="194">
        <v>5959.26</v>
      </c>
      <c r="E11" s="194">
        <v>6197.18</v>
      </c>
      <c r="F11" s="45">
        <f t="shared" si="0"/>
        <v>103.99244201461255</v>
      </c>
    </row>
    <row r="12" spans="1:24" ht="12.75" customHeight="1" x14ac:dyDescent="0.2">
      <c r="A12" s="63">
        <v>6114</v>
      </c>
      <c r="B12" s="65" t="s">
        <v>27</v>
      </c>
      <c r="C12" s="247" t="s">
        <v>28</v>
      </c>
      <c r="D12" s="194">
        <v>2325.79</v>
      </c>
      <c r="E12" s="194">
        <v>890.45</v>
      </c>
      <c r="F12" s="45">
        <f t="shared" si="0"/>
        <v>38.285915753356925</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59307.96</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7523.36</v>
      </c>
      <c r="E23" s="60">
        <f t="shared" si="2"/>
        <v>14942.32</v>
      </c>
      <c r="F23" s="45">
        <f t="shared" si="0"/>
        <v>198.61232215393125</v>
      </c>
    </row>
    <row r="24" spans="1:6" ht="12.75" customHeight="1" x14ac:dyDescent="0.2">
      <c r="A24" s="63">
        <v>6131</v>
      </c>
      <c r="B24" s="65" t="s">
        <v>51</v>
      </c>
      <c r="C24" s="247" t="s">
        <v>52</v>
      </c>
      <c r="D24" s="194">
        <v>0</v>
      </c>
      <c r="E24" s="194">
        <v>2332.9899999999998</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7523.36</v>
      </c>
      <c r="E27" s="194">
        <v>12609.33</v>
      </c>
      <c r="F27" s="45">
        <f t="shared" si="0"/>
        <v>167.60237447098106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572.16999999999996</v>
      </c>
      <c r="E29" s="60">
        <f>SUM(E30:E35)</f>
        <v>1786.52</v>
      </c>
      <c r="F29" s="45">
        <f t="shared" si="0"/>
        <v>312.23587395354531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572.16999999999996</v>
      </c>
      <c r="E31" s="194">
        <v>1786.52</v>
      </c>
      <c r="F31" s="45">
        <f t="shared" si="0"/>
        <v>312.23587395354531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602034.92999999993</v>
      </c>
      <c r="E49" s="60">
        <f>E50+E53+E58+E61+E64+E68+E71+E74+E77</f>
        <v>970919.55999999994</v>
      </c>
      <c r="F49" s="45">
        <f t="shared" si="0"/>
        <v>161.27296135458454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591759.65999999992</v>
      </c>
      <c r="E58" s="60">
        <f t="shared" si="9"/>
        <v>813247.42999999993</v>
      </c>
      <c r="F58" s="45">
        <f t="shared" si="0"/>
        <v>137.42866994346997</v>
      </c>
    </row>
    <row r="59" spans="1:6" ht="24" x14ac:dyDescent="0.2">
      <c r="A59" s="63">
        <v>6331</v>
      </c>
      <c r="B59" s="65" t="s">
        <v>121</v>
      </c>
      <c r="C59" s="247" t="s">
        <v>122</v>
      </c>
      <c r="D59" s="194">
        <v>430034.91</v>
      </c>
      <c r="E59" s="194">
        <v>443155.32</v>
      </c>
      <c r="F59" s="45">
        <f t="shared" si="0"/>
        <v>103.0510104400594</v>
      </c>
    </row>
    <row r="60" spans="1:6" ht="24" x14ac:dyDescent="0.2">
      <c r="A60" s="63">
        <v>6332</v>
      </c>
      <c r="B60" s="65" t="s">
        <v>123</v>
      </c>
      <c r="C60" s="247" t="s">
        <v>124</v>
      </c>
      <c r="D60" s="194">
        <v>161724.75</v>
      </c>
      <c r="E60" s="194">
        <v>370092.11</v>
      </c>
      <c r="F60" s="45">
        <f t="shared" si="0"/>
        <v>228.84073711661324</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149798.17000000001</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149798.17000000001</v>
      </c>
      <c r="F67" s="71" t="str">
        <f t="shared" si="0"/>
        <v>-</v>
      </c>
    </row>
    <row r="68" spans="1:6" ht="24" x14ac:dyDescent="0.2">
      <c r="A68" s="63" t="s">
        <v>139</v>
      </c>
      <c r="B68" s="183" t="s">
        <v>140</v>
      </c>
      <c r="C68" s="247" t="s">
        <v>139</v>
      </c>
      <c r="D68" s="60">
        <f t="shared" ref="D68:E68" si="11">SUM(D69:D70)</f>
        <v>275.27</v>
      </c>
      <c r="E68" s="60">
        <f t="shared" si="11"/>
        <v>7873.96</v>
      </c>
      <c r="F68" s="45">
        <f t="shared" si="0"/>
        <v>2860.4497402550228</v>
      </c>
    </row>
    <row r="69" spans="1:6" ht="12.75" customHeight="1" x14ac:dyDescent="0.2">
      <c r="A69" s="63" t="s">
        <v>141</v>
      </c>
      <c r="B69" s="64" t="s">
        <v>142</v>
      </c>
      <c r="C69" s="247" t="s">
        <v>141</v>
      </c>
      <c r="D69" s="194">
        <v>275.27</v>
      </c>
      <c r="E69" s="194">
        <v>7873.96</v>
      </c>
      <c r="F69" s="45">
        <f t="shared" si="0"/>
        <v>2860.4497402550228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10000</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10000</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14092.57</v>
      </c>
      <c r="E82" s="60">
        <f t="shared" si="15"/>
        <v>16573.999999999996</v>
      </c>
      <c r="F82" s="45">
        <f t="shared" si="0"/>
        <v>117.6080729065032</v>
      </c>
    </row>
    <row r="83" spans="1:6" ht="12.75" customHeight="1" x14ac:dyDescent="0.2">
      <c r="A83" s="63">
        <v>641</v>
      </c>
      <c r="B83" s="64" t="s">
        <v>169</v>
      </c>
      <c r="C83" s="247" t="s">
        <v>170</v>
      </c>
      <c r="D83" s="60">
        <f t="shared" ref="D83:E83" si="16">SUM(D84:D90)</f>
        <v>29.57</v>
      </c>
      <c r="E83" s="60">
        <f t="shared" si="16"/>
        <v>9.0500000000000007</v>
      </c>
      <c r="F83" s="45">
        <f t="shared" si="0"/>
        <v>30.605343253297264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29.57</v>
      </c>
      <c r="E85" s="194">
        <v>9.0500000000000007</v>
      </c>
      <c r="F85" s="45">
        <f t="shared" si="0"/>
        <v>30.605343253297264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14063</v>
      </c>
      <c r="E91" s="60">
        <f t="shared" si="17"/>
        <v>16564.949999999997</v>
      </c>
      <c r="F91" s="45">
        <f t="shared" si="0"/>
        <v>117.79101187513331</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14052.67</v>
      </c>
      <c r="E93" s="194">
        <v>16397.669999999998</v>
      </c>
      <c r="F93" s="45">
        <f t="shared" si="0"/>
        <v>116.68722029336773</v>
      </c>
    </row>
    <row r="94" spans="1:6" ht="12.75" customHeight="1" x14ac:dyDescent="0.2">
      <c r="A94" s="63">
        <v>6423</v>
      </c>
      <c r="B94" s="64" t="s">
        <v>191</v>
      </c>
      <c r="C94" s="247" t="s">
        <v>192</v>
      </c>
      <c r="D94" s="194">
        <v>10.33</v>
      </c>
      <c r="E94" s="194">
        <v>16.440000000000001</v>
      </c>
      <c r="F94" s="45">
        <f t="shared" si="0"/>
        <v>159.1481122942885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150.84</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77297.539999999994</v>
      </c>
      <c r="E106" s="60">
        <f>E107+E112+E120+E124</f>
        <v>91125.75</v>
      </c>
      <c r="F106" s="45">
        <f t="shared" si="0"/>
        <v>117.88958613689388</v>
      </c>
    </row>
    <row r="107" spans="1:6" ht="12.75" customHeight="1" x14ac:dyDescent="0.2">
      <c r="A107" s="63">
        <v>651</v>
      </c>
      <c r="B107" s="64" t="s">
        <v>217</v>
      </c>
      <c r="C107" s="247" t="s">
        <v>218</v>
      </c>
      <c r="D107" s="60">
        <f t="shared" ref="D107:E107" si="19">SUM(D108:D111)</f>
        <v>12139.86</v>
      </c>
      <c r="E107" s="60">
        <f t="shared" si="19"/>
        <v>12172.5</v>
      </c>
      <c r="F107" s="45">
        <f t="shared" si="0"/>
        <v>100.26886636254453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12139.86</v>
      </c>
      <c r="E111" s="194">
        <v>12172.5</v>
      </c>
      <c r="F111" s="45">
        <f t="shared" si="0"/>
        <v>100.26886636254453</v>
      </c>
    </row>
    <row r="112" spans="1:6" ht="12.75" customHeight="1" x14ac:dyDescent="0.2">
      <c r="A112" s="63">
        <v>652</v>
      </c>
      <c r="B112" s="64" t="s">
        <v>227</v>
      </c>
      <c r="C112" s="247" t="s">
        <v>228</v>
      </c>
      <c r="D112" s="60">
        <f t="shared" ref="D112:E112" si="20">SUM(D113:D119)</f>
        <v>41804.399999999994</v>
      </c>
      <c r="E112" s="60">
        <f t="shared" si="20"/>
        <v>52757.96</v>
      </c>
      <c r="F112" s="45">
        <f t="shared" si="0"/>
        <v>126.20193089722616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23.09</v>
      </c>
      <c r="E114" s="194"/>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41781.31</v>
      </c>
      <c r="E117" s="194">
        <v>52757.96</v>
      </c>
      <c r="F117" s="45">
        <f t="shared" si="0"/>
        <v>126.27167506236641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23353.279999999999</v>
      </c>
      <c r="E120" s="60">
        <f t="shared" si="21"/>
        <v>26195.29</v>
      </c>
      <c r="F120" s="45">
        <f t="shared" si="0"/>
        <v>112.16963955384426</v>
      </c>
    </row>
    <row r="121" spans="1:6" ht="12.75" customHeight="1" x14ac:dyDescent="0.2">
      <c r="A121" s="63">
        <v>6531</v>
      </c>
      <c r="B121" s="64" t="s">
        <v>245</v>
      </c>
      <c r="C121" s="247" t="s">
        <v>246</v>
      </c>
      <c r="D121" s="194">
        <v>904.03</v>
      </c>
      <c r="E121" s="194">
        <v>1606.42</v>
      </c>
      <c r="F121" s="45">
        <f t="shared" si="0"/>
        <v>177.69543046137849</v>
      </c>
    </row>
    <row r="122" spans="1:6" ht="12.75" customHeight="1" x14ac:dyDescent="0.2">
      <c r="A122" s="63">
        <v>6532</v>
      </c>
      <c r="B122" s="64" t="s">
        <v>247</v>
      </c>
      <c r="C122" s="247" t="s">
        <v>248</v>
      </c>
      <c r="D122" s="194">
        <v>22449.25</v>
      </c>
      <c r="E122" s="194">
        <v>24588.87</v>
      </c>
      <c r="F122" s="45">
        <f t="shared" si="0"/>
        <v>109.53091974119403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25663.31</v>
      </c>
      <c r="E125" s="60">
        <f t="shared" si="22"/>
        <v>15000</v>
      </c>
      <c r="F125" s="45">
        <f t="shared" si="0"/>
        <v>58.449202382701216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25663.31</v>
      </c>
      <c r="E129" s="60">
        <f t="shared" si="24"/>
        <v>15000</v>
      </c>
      <c r="F129" s="45">
        <f t="shared" si="0"/>
        <v>58.449202382701216</v>
      </c>
    </row>
    <row r="130" spans="1:6" ht="12.75" customHeight="1" x14ac:dyDescent="0.2">
      <c r="A130" s="63">
        <v>6631</v>
      </c>
      <c r="B130" s="65" t="s">
        <v>263</v>
      </c>
      <c r="C130" s="247" t="s">
        <v>264</v>
      </c>
      <c r="D130" s="194">
        <v>663.31</v>
      </c>
      <c r="E130" s="194"/>
      <c r="F130" s="45">
        <f t="shared" si="0"/>
        <v>0</v>
      </c>
    </row>
    <row r="131" spans="1:6" ht="12.75" customHeight="1" x14ac:dyDescent="0.2">
      <c r="A131" s="63">
        <v>6632</v>
      </c>
      <c r="B131" s="182" t="s">
        <v>265</v>
      </c>
      <c r="C131" s="247" t="s">
        <v>266</v>
      </c>
      <c r="D131" s="194">
        <v>25000</v>
      </c>
      <c r="E131" s="194">
        <v>15000</v>
      </c>
      <c r="F131" s="45">
        <f t="shared" si="0"/>
        <v>60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1121.54</v>
      </c>
      <c r="E140" s="60">
        <f t="shared" si="28"/>
        <v>26573.25</v>
      </c>
      <c r="F140" s="45">
        <f t="shared" si="26"/>
        <v>2369.3537457424613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1121.54</v>
      </c>
      <c r="E151" s="194">
        <v>26573.25</v>
      </c>
      <c r="F151" s="45">
        <f t="shared" si="26"/>
        <v>2369.3537457424613</v>
      </c>
    </row>
    <row r="152" spans="1:6" ht="12.75" customHeight="1" x14ac:dyDescent="0.2">
      <c r="A152" s="63">
        <v>3</v>
      </c>
      <c r="B152" s="64" t="s">
        <v>307</v>
      </c>
      <c r="C152" s="247" t="s">
        <v>13</v>
      </c>
      <c r="D152" s="60">
        <f>D153+D164+D202+D221+D230+D262+D273</f>
        <v>873269.35</v>
      </c>
      <c r="E152" s="60">
        <f>E153+E164+E202+E221+E230+E262+E273</f>
        <v>1221686.7299999997</v>
      </c>
      <c r="F152" s="45">
        <f t="shared" si="26"/>
        <v>139.89804291196063</v>
      </c>
    </row>
    <row r="153" spans="1:6" ht="12.75" customHeight="1" x14ac:dyDescent="0.2">
      <c r="A153" s="63">
        <v>31</v>
      </c>
      <c r="B153" s="64" t="s">
        <v>308</v>
      </c>
      <c r="C153" s="247" t="s">
        <v>309</v>
      </c>
      <c r="D153" s="60">
        <f t="shared" ref="D153:E153" si="30">D154+D159+D160</f>
        <v>439709.51999999996</v>
      </c>
      <c r="E153" s="60">
        <f t="shared" si="30"/>
        <v>610186.89</v>
      </c>
      <c r="F153" s="45">
        <f t="shared" si="26"/>
        <v>138.7704523659165</v>
      </c>
    </row>
    <row r="154" spans="1:6" ht="12.75" customHeight="1" x14ac:dyDescent="0.2">
      <c r="A154" s="63">
        <v>311</v>
      </c>
      <c r="B154" s="64" t="s">
        <v>310</v>
      </c>
      <c r="C154" s="247" t="s">
        <v>311</v>
      </c>
      <c r="D154" s="60">
        <f t="shared" ref="D154:E154" si="31">SUM(D155:D158)</f>
        <v>352877.42</v>
      </c>
      <c r="E154" s="60">
        <f t="shared" si="31"/>
        <v>497057.97</v>
      </c>
      <c r="F154" s="45">
        <f t="shared" si="26"/>
        <v>140.85853665558992</v>
      </c>
    </row>
    <row r="155" spans="1:6" ht="12.75" customHeight="1" x14ac:dyDescent="0.2">
      <c r="A155" s="63">
        <v>3111</v>
      </c>
      <c r="B155" s="64" t="s">
        <v>312</v>
      </c>
      <c r="C155" s="247" t="s">
        <v>313</v>
      </c>
      <c r="D155" s="194">
        <v>352877.42</v>
      </c>
      <c r="E155" s="194">
        <v>497057.97</v>
      </c>
      <c r="F155" s="45">
        <f t="shared" si="26"/>
        <v>140.85853665558992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28607.25</v>
      </c>
      <c r="E159" s="194">
        <v>31090.52</v>
      </c>
      <c r="F159" s="45">
        <f t="shared" si="26"/>
        <v>108.68056174571133</v>
      </c>
    </row>
    <row r="160" spans="1:6" ht="12.75" customHeight="1" x14ac:dyDescent="0.2">
      <c r="A160" s="63">
        <v>313</v>
      </c>
      <c r="B160" s="65" t="s">
        <v>322</v>
      </c>
      <c r="C160" s="247" t="s">
        <v>323</v>
      </c>
      <c r="D160" s="60">
        <f t="shared" ref="D160:E160" si="32">SUM(D161:D163)</f>
        <v>58224.85</v>
      </c>
      <c r="E160" s="60">
        <f t="shared" si="32"/>
        <v>82038.399999999994</v>
      </c>
      <c r="F160" s="45">
        <f t="shared" si="26"/>
        <v>140.89928956450723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58224.85</v>
      </c>
      <c r="E162" s="194">
        <v>82038.399999999994</v>
      </c>
      <c r="F162" s="45">
        <f t="shared" si="26"/>
        <v>140.89928956450723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349801.45</v>
      </c>
      <c r="E164" s="60">
        <f>E165+E170+E178+E188+E189+E194</f>
        <v>504223.64</v>
      </c>
      <c r="F164" s="45">
        <f t="shared" si="26"/>
        <v>144.14566892161253</v>
      </c>
    </row>
    <row r="165" spans="1:6" ht="12.75" customHeight="1" x14ac:dyDescent="0.2">
      <c r="A165" s="63">
        <v>321</v>
      </c>
      <c r="B165" s="64" t="s">
        <v>332</v>
      </c>
      <c r="C165" s="247" t="s">
        <v>333</v>
      </c>
      <c r="D165" s="60">
        <f t="shared" ref="D165:E165" si="33">SUM(D166:D169)</f>
        <v>19540.98</v>
      </c>
      <c r="E165" s="60">
        <f t="shared" si="33"/>
        <v>21010.079999999998</v>
      </c>
      <c r="F165" s="45">
        <f t="shared" si="26"/>
        <v>107.51804668957237</v>
      </c>
    </row>
    <row r="166" spans="1:6" ht="12.75" customHeight="1" x14ac:dyDescent="0.2">
      <c r="A166" s="63">
        <v>3211</v>
      </c>
      <c r="B166" s="64" t="s">
        <v>334</v>
      </c>
      <c r="C166" s="247" t="s">
        <v>335</v>
      </c>
      <c r="D166" s="194">
        <v>1180.9000000000001</v>
      </c>
      <c r="E166" s="194">
        <v>2844</v>
      </c>
      <c r="F166" s="45">
        <f t="shared" si="26"/>
        <v>240.83326276568715</v>
      </c>
    </row>
    <row r="167" spans="1:6" ht="12.75" customHeight="1" x14ac:dyDescent="0.2">
      <c r="A167" s="63">
        <v>3212</v>
      </c>
      <c r="B167" s="64" t="s">
        <v>336</v>
      </c>
      <c r="C167" s="247" t="s">
        <v>337</v>
      </c>
      <c r="D167" s="194">
        <v>17418.12</v>
      </c>
      <c r="E167" s="194">
        <v>17465.669999999998</v>
      </c>
      <c r="F167" s="45">
        <f t="shared" si="26"/>
        <v>100.27299157429159</v>
      </c>
    </row>
    <row r="168" spans="1:6" ht="12.75" customHeight="1" x14ac:dyDescent="0.2">
      <c r="A168" s="63">
        <v>3213</v>
      </c>
      <c r="B168" s="64" t="s">
        <v>338</v>
      </c>
      <c r="C168" s="247" t="s">
        <v>339</v>
      </c>
      <c r="D168" s="194">
        <v>941.96</v>
      </c>
      <c r="E168" s="194">
        <v>700.41</v>
      </c>
      <c r="F168" s="45">
        <f t="shared" si="26"/>
        <v>74.356660580067086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63576.18</v>
      </c>
      <c r="E170" s="60">
        <f t="shared" si="34"/>
        <v>80116.819999999992</v>
      </c>
      <c r="F170" s="45">
        <f t="shared" si="26"/>
        <v>126.01703971518891</v>
      </c>
    </row>
    <row r="171" spans="1:6" ht="12.75" customHeight="1" x14ac:dyDescent="0.2">
      <c r="A171" s="63">
        <v>3221</v>
      </c>
      <c r="B171" s="64" t="s">
        <v>344</v>
      </c>
      <c r="C171" s="247" t="s">
        <v>345</v>
      </c>
      <c r="D171" s="194">
        <v>10504.4</v>
      </c>
      <c r="E171" s="194">
        <v>8367.11</v>
      </c>
      <c r="F171" s="45">
        <f t="shared" si="26"/>
        <v>79.653383344122474</v>
      </c>
    </row>
    <row r="172" spans="1:6" ht="12.75" customHeight="1" x14ac:dyDescent="0.2">
      <c r="A172" s="63">
        <v>3222</v>
      </c>
      <c r="B172" s="64" t="s">
        <v>346</v>
      </c>
      <c r="C172" s="247" t="s">
        <v>347</v>
      </c>
      <c r="D172" s="194">
        <v>23081.21</v>
      </c>
      <c r="E172" s="194">
        <v>31809.69</v>
      </c>
      <c r="F172" s="45">
        <f t="shared" si="26"/>
        <v>137.81638830893181</v>
      </c>
    </row>
    <row r="173" spans="1:6" ht="12.75" customHeight="1" x14ac:dyDescent="0.2">
      <c r="A173" s="63">
        <v>3223</v>
      </c>
      <c r="B173" s="65" t="s">
        <v>348</v>
      </c>
      <c r="C173" s="247" t="s">
        <v>349</v>
      </c>
      <c r="D173" s="194">
        <v>27100.89</v>
      </c>
      <c r="E173" s="194">
        <v>32592.639999999999</v>
      </c>
      <c r="F173" s="45">
        <f t="shared" si="26"/>
        <v>120.26409464781416</v>
      </c>
    </row>
    <row r="174" spans="1:6" ht="12.75" customHeight="1" x14ac:dyDescent="0.2">
      <c r="A174" s="63">
        <v>3224</v>
      </c>
      <c r="B174" s="65" t="s">
        <v>350</v>
      </c>
      <c r="C174" s="247" t="s">
        <v>351</v>
      </c>
      <c r="D174" s="194">
        <v>926.27</v>
      </c>
      <c r="E174" s="194">
        <v>2705.03</v>
      </c>
      <c r="F174" s="45">
        <f t="shared" si="26"/>
        <v>292.03471989808588</v>
      </c>
    </row>
    <row r="175" spans="1:6" ht="12.75" customHeight="1" x14ac:dyDescent="0.2">
      <c r="A175" s="63">
        <v>3225</v>
      </c>
      <c r="B175" s="65" t="s">
        <v>352</v>
      </c>
      <c r="C175" s="247" t="s">
        <v>353</v>
      </c>
      <c r="D175" s="194">
        <v>1963.41</v>
      </c>
      <c r="E175" s="194">
        <v>3485.12</v>
      </c>
      <c r="F175" s="45">
        <f t="shared" si="26"/>
        <v>177.50342516336372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1157.23</v>
      </c>
      <c r="F177" s="45" t="str">
        <f t="shared" si="26"/>
        <v>-</v>
      </c>
    </row>
    <row r="178" spans="1:6" ht="12.75" customHeight="1" x14ac:dyDescent="0.2">
      <c r="A178" s="63">
        <v>323</v>
      </c>
      <c r="B178" s="65" t="s">
        <v>358</v>
      </c>
      <c r="C178" s="247" t="s">
        <v>359</v>
      </c>
      <c r="D178" s="60">
        <f t="shared" ref="D178:E178" si="35">SUM(D179:D187)</f>
        <v>228765.11000000002</v>
      </c>
      <c r="E178" s="60">
        <f t="shared" si="35"/>
        <v>348231.76</v>
      </c>
      <c r="F178" s="45">
        <f t="shared" si="26"/>
        <v>152.22240839085995</v>
      </c>
    </row>
    <row r="179" spans="1:6" ht="12.75" customHeight="1" x14ac:dyDescent="0.2">
      <c r="A179" s="63">
        <v>3231</v>
      </c>
      <c r="B179" s="65" t="s">
        <v>360</v>
      </c>
      <c r="C179" s="247" t="s">
        <v>361</v>
      </c>
      <c r="D179" s="194">
        <v>8787.81</v>
      </c>
      <c r="E179" s="194">
        <v>9961.99</v>
      </c>
      <c r="F179" s="45">
        <f t="shared" si="26"/>
        <v>113.36146320869477</v>
      </c>
    </row>
    <row r="180" spans="1:6" ht="12.75" customHeight="1" x14ac:dyDescent="0.2">
      <c r="A180" s="63">
        <v>3232</v>
      </c>
      <c r="B180" s="65" t="s">
        <v>362</v>
      </c>
      <c r="C180" s="247" t="s">
        <v>363</v>
      </c>
      <c r="D180" s="194">
        <v>29916.27</v>
      </c>
      <c r="E180" s="194">
        <v>139463.65</v>
      </c>
      <c r="F180" s="45">
        <f t="shared" si="26"/>
        <v>466.17994155019994</v>
      </c>
    </row>
    <row r="181" spans="1:6" ht="12.75" customHeight="1" x14ac:dyDescent="0.2">
      <c r="A181" s="63">
        <v>3233</v>
      </c>
      <c r="B181" s="65" t="s">
        <v>364</v>
      </c>
      <c r="C181" s="247" t="s">
        <v>365</v>
      </c>
      <c r="D181" s="194">
        <v>7924.11</v>
      </c>
      <c r="E181" s="194">
        <v>7426.38</v>
      </c>
      <c r="F181" s="45">
        <f t="shared" si="26"/>
        <v>93.718789870408173</v>
      </c>
    </row>
    <row r="182" spans="1:6" ht="12.75" customHeight="1" x14ac:dyDescent="0.2">
      <c r="A182" s="63">
        <v>3234</v>
      </c>
      <c r="B182" s="65" t="s">
        <v>366</v>
      </c>
      <c r="C182" s="247" t="s">
        <v>367</v>
      </c>
      <c r="D182" s="194">
        <v>30926.13</v>
      </c>
      <c r="E182" s="194">
        <v>11612.94</v>
      </c>
      <c r="F182" s="45">
        <f t="shared" si="26"/>
        <v>37.550576163263884</v>
      </c>
    </row>
    <row r="183" spans="1:6" ht="12.75" customHeight="1" x14ac:dyDescent="0.2">
      <c r="A183" s="63">
        <v>3235</v>
      </c>
      <c r="B183" s="64" t="s">
        <v>368</v>
      </c>
      <c r="C183" s="247" t="s">
        <v>369</v>
      </c>
      <c r="D183" s="194">
        <v>53127.8</v>
      </c>
      <c r="E183" s="194">
        <v>54248.56</v>
      </c>
      <c r="F183" s="45">
        <f t="shared" si="26"/>
        <v>102.10955469641128</v>
      </c>
    </row>
    <row r="184" spans="1:6" ht="12.75" customHeight="1" x14ac:dyDescent="0.2">
      <c r="A184" s="63">
        <v>3236</v>
      </c>
      <c r="B184" s="64" t="s">
        <v>370</v>
      </c>
      <c r="C184" s="247" t="s">
        <v>371</v>
      </c>
      <c r="D184" s="194">
        <v>3868.54</v>
      </c>
      <c r="E184" s="194">
        <v>6603.38</v>
      </c>
      <c r="F184" s="45">
        <f t="shared" si="26"/>
        <v>170.69437048602316</v>
      </c>
    </row>
    <row r="185" spans="1:6" ht="12.75" customHeight="1" x14ac:dyDescent="0.2">
      <c r="A185" s="63">
        <v>3237</v>
      </c>
      <c r="B185" s="64" t="s">
        <v>372</v>
      </c>
      <c r="C185" s="247" t="s">
        <v>373</v>
      </c>
      <c r="D185" s="194">
        <v>63871.94</v>
      </c>
      <c r="E185" s="194">
        <v>99742.66</v>
      </c>
      <c r="F185" s="45">
        <f t="shared" si="26"/>
        <v>156.16037339714435</v>
      </c>
    </row>
    <row r="186" spans="1:6" ht="12.75" customHeight="1" x14ac:dyDescent="0.2">
      <c r="A186" s="63">
        <v>3238</v>
      </c>
      <c r="B186" s="64" t="s">
        <v>374</v>
      </c>
      <c r="C186" s="247" t="s">
        <v>375</v>
      </c>
      <c r="D186" s="194">
        <v>11906.28</v>
      </c>
      <c r="E186" s="194">
        <v>14877.74</v>
      </c>
      <c r="F186" s="45">
        <f t="shared" si="26"/>
        <v>124.95708147297056</v>
      </c>
    </row>
    <row r="187" spans="1:6" ht="12.75" customHeight="1" x14ac:dyDescent="0.2">
      <c r="A187" s="63">
        <v>3239</v>
      </c>
      <c r="B187" s="64" t="s">
        <v>376</v>
      </c>
      <c r="C187" s="247" t="s">
        <v>377</v>
      </c>
      <c r="D187" s="194">
        <v>18436.23</v>
      </c>
      <c r="E187" s="194">
        <v>4294.46</v>
      </c>
      <c r="F187" s="45">
        <f t="shared" si="26"/>
        <v>23.293590934806087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37919.18</v>
      </c>
      <c r="E194" s="60">
        <f t="shared" si="36"/>
        <v>54864.979999999996</v>
      </c>
      <c r="F194" s="45">
        <f t="shared" si="26"/>
        <v>144.68925752086409</v>
      </c>
    </row>
    <row r="195" spans="1:6" ht="12.75" customHeight="1" x14ac:dyDescent="0.2">
      <c r="A195" s="63">
        <v>3291</v>
      </c>
      <c r="B195" s="183" t="s">
        <v>392</v>
      </c>
      <c r="C195" s="247" t="s">
        <v>393</v>
      </c>
      <c r="D195" s="194">
        <v>16501.43</v>
      </c>
      <c r="E195" s="194">
        <v>30877.01</v>
      </c>
      <c r="F195" s="45">
        <f t="shared" si="26"/>
        <v>187.11717711737711</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6611.59</v>
      </c>
      <c r="E197" s="194">
        <v>11532.37</v>
      </c>
      <c r="F197" s="45">
        <f t="shared" si="26"/>
        <v>174.42657515060677</v>
      </c>
    </row>
    <row r="198" spans="1:6" ht="12.75" customHeight="1" x14ac:dyDescent="0.2">
      <c r="A198" s="63">
        <v>3294</v>
      </c>
      <c r="B198" s="64" t="s">
        <v>398</v>
      </c>
      <c r="C198" s="247" t="s">
        <v>399</v>
      </c>
      <c r="D198" s="194">
        <v>1625.75</v>
      </c>
      <c r="E198" s="194">
        <v>950.21</v>
      </c>
      <c r="F198" s="45">
        <f t="shared" si="26"/>
        <v>58.447485775795791</v>
      </c>
    </row>
    <row r="199" spans="1:6" ht="12.75" customHeight="1" x14ac:dyDescent="0.2">
      <c r="A199" s="63">
        <v>3295</v>
      </c>
      <c r="B199" s="64" t="s">
        <v>400</v>
      </c>
      <c r="C199" s="247" t="s">
        <v>401</v>
      </c>
      <c r="D199" s="194">
        <v>4271.75</v>
      </c>
      <c r="E199" s="194">
        <v>2111.94</v>
      </c>
      <c r="F199" s="45">
        <f t="shared" si="26"/>
        <v>49.439690993152688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8908.66</v>
      </c>
      <c r="E201" s="194">
        <v>9393.4500000000007</v>
      </c>
      <c r="F201" s="45">
        <f t="shared" si="26"/>
        <v>105.44178361279923</v>
      </c>
    </row>
    <row r="202" spans="1:6" ht="12.75" customHeight="1" x14ac:dyDescent="0.2">
      <c r="A202" s="63">
        <v>34</v>
      </c>
      <c r="B202" s="183" t="s">
        <v>406</v>
      </c>
      <c r="C202" s="247" t="s">
        <v>407</v>
      </c>
      <c r="D202" s="60">
        <f t="shared" ref="D202:E202" si="37">D203+D208+D216</f>
        <v>29754.370000000003</v>
      </c>
      <c r="E202" s="60">
        <f t="shared" si="37"/>
        <v>24896.920000000002</v>
      </c>
      <c r="F202" s="45">
        <f t="shared" si="26"/>
        <v>83.674834990624902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6633.33</v>
      </c>
      <c r="E208" s="60">
        <f t="shared" si="39"/>
        <v>0</v>
      </c>
      <c r="F208" s="45">
        <f t="shared" si="26"/>
        <v>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6633.33</v>
      </c>
      <c r="E211" s="194"/>
      <c r="F211" s="45">
        <f t="shared" si="26"/>
        <v>0</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23121.040000000001</v>
      </c>
      <c r="E216" s="60">
        <f t="shared" si="40"/>
        <v>24896.920000000002</v>
      </c>
      <c r="F216" s="45">
        <f t="shared" si="26"/>
        <v>107.68079636556141</v>
      </c>
    </row>
    <row r="217" spans="1:6" ht="12.75" customHeight="1" x14ac:dyDescent="0.2">
      <c r="A217" s="63">
        <v>3431</v>
      </c>
      <c r="B217" s="182" t="s">
        <v>436</v>
      </c>
      <c r="C217" s="247" t="s">
        <v>437</v>
      </c>
      <c r="D217" s="194">
        <v>2870.98</v>
      </c>
      <c r="E217" s="194">
        <v>3247.72</v>
      </c>
      <c r="F217" s="45">
        <f t="shared" si="26"/>
        <v>113.12234846637732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20250.060000000001</v>
      </c>
      <c r="E219" s="194">
        <v>21649.200000000001</v>
      </c>
      <c r="F219" s="45">
        <f t="shared" si="26"/>
        <v>106.90931286129522</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1393.21</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1393.21</v>
      </c>
      <c r="F246" s="45" t="str">
        <f t="shared" ref="F246:F249" si="49">IF(D246&lt;&gt;0,IF(E246/D246&gt;=100,"&gt;&gt;100",E246/D246*100),"-")</f>
        <v>-</v>
      </c>
    </row>
    <row r="247" spans="1:6" ht="12.75" customHeight="1" x14ac:dyDescent="0.2">
      <c r="A247" s="63" t="s">
        <v>493</v>
      </c>
      <c r="B247" s="64" t="s">
        <v>494</v>
      </c>
      <c r="C247" s="247" t="s">
        <v>493</v>
      </c>
      <c r="D247" s="194">
        <v>0</v>
      </c>
      <c r="E247" s="194">
        <v>1393.21</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50278.97</v>
      </c>
      <c r="E262" s="60">
        <f t="shared" si="55"/>
        <v>68753.899999999994</v>
      </c>
      <c r="F262" s="45">
        <f t="shared" ref="F262:F268" si="56">IF(D262&lt;&gt;0,IF(E262/D262&gt;=100,"&gt;&gt;100",E262/D262*100),"-")</f>
        <v>136.74484580730274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50278.97</v>
      </c>
      <c r="E269" s="60">
        <f t="shared" si="58"/>
        <v>68753.899999999994</v>
      </c>
      <c r="F269" s="45">
        <f t="shared" ref="F269:F272" si="59">IF(D269&lt;&gt;0,IF(E269/D269&gt;=100,"&gt;&gt;100",E269/D269*100),"-")</f>
        <v>136.74484580730274</v>
      </c>
    </row>
    <row r="270" spans="1:6" ht="12.75" customHeight="1" x14ac:dyDescent="0.2">
      <c r="A270" s="63">
        <v>3721</v>
      </c>
      <c r="B270" s="65" t="s">
        <v>533</v>
      </c>
      <c r="C270" s="247" t="s">
        <v>534</v>
      </c>
      <c r="D270" s="194">
        <v>10588.39</v>
      </c>
      <c r="E270" s="194">
        <v>25079.119999999999</v>
      </c>
      <c r="F270" s="45">
        <f t="shared" si="59"/>
        <v>236.85489484236979</v>
      </c>
    </row>
    <row r="271" spans="1:6" ht="12.75" customHeight="1" x14ac:dyDescent="0.2">
      <c r="A271" s="63">
        <v>3722</v>
      </c>
      <c r="B271" s="65" t="s">
        <v>535</v>
      </c>
      <c r="C271" s="247" t="s">
        <v>536</v>
      </c>
      <c r="D271" s="194">
        <v>39690.58</v>
      </c>
      <c r="E271" s="194">
        <v>43674.78</v>
      </c>
      <c r="F271" s="45">
        <f t="shared" si="59"/>
        <v>110.03815011017726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3725.04</v>
      </c>
      <c r="E273" s="60">
        <f t="shared" si="60"/>
        <v>12232.17</v>
      </c>
      <c r="F273" s="45">
        <f t="shared" ref="F273:F277" si="61">IF(D273&lt;&gt;0,IF(E273/D273&gt;=100,"&gt;&gt;100",E273/D273*100),"-")</f>
        <v>328.37687648991692</v>
      </c>
    </row>
    <row r="274" spans="1:6" ht="12.75" customHeight="1" x14ac:dyDescent="0.2">
      <c r="A274" s="63">
        <v>381</v>
      </c>
      <c r="B274" s="64" t="s">
        <v>541</v>
      </c>
      <c r="C274" s="247" t="s">
        <v>542</v>
      </c>
      <c r="D274" s="60">
        <f t="shared" ref="D274:E274" si="62">SUM(D275:D277)</f>
        <v>3725.04</v>
      </c>
      <c r="E274" s="60">
        <f t="shared" si="62"/>
        <v>12232.17</v>
      </c>
      <c r="F274" s="45">
        <f t="shared" si="61"/>
        <v>328.37687648991692</v>
      </c>
    </row>
    <row r="275" spans="1:6" ht="12.75" customHeight="1" x14ac:dyDescent="0.2">
      <c r="A275" s="63">
        <v>3811</v>
      </c>
      <c r="B275" s="64" t="s">
        <v>543</v>
      </c>
      <c r="C275" s="247" t="s">
        <v>544</v>
      </c>
      <c r="D275" s="194">
        <v>3725.04</v>
      </c>
      <c r="E275" s="194">
        <v>12232.17</v>
      </c>
      <c r="F275" s="45">
        <f t="shared" si="61"/>
        <v>328.37687648991692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873269.35</v>
      </c>
      <c r="E299" s="60">
        <f>E152-E297+E298</f>
        <v>1221686.7299999997</v>
      </c>
      <c r="F299" s="45">
        <f t="shared" si="68"/>
        <v>139.89804291196063</v>
      </c>
    </row>
    <row r="300" spans="1:6" ht="12.75" customHeight="1" x14ac:dyDescent="0.2">
      <c r="A300" s="63" t="s">
        <v>582</v>
      </c>
      <c r="B300" s="64" t="s">
        <v>593</v>
      </c>
      <c r="C300" s="247" t="s">
        <v>594</v>
      </c>
      <c r="D300" s="60">
        <f>IF(D6&gt;=D299,D6-D299,0)</f>
        <v>65816.030000000028</v>
      </c>
      <c r="E300" s="60">
        <f>IF(E6&gt;=E299,E6-E299,0)</f>
        <v>146803.00000000023</v>
      </c>
      <c r="F300" s="45">
        <f t="shared" si="68"/>
        <v>223.05052431755632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130892.49</v>
      </c>
      <c r="E303" s="194">
        <f>1531148.97+49898.55</f>
        <v>1581047.52</v>
      </c>
      <c r="F303" s="45">
        <f t="shared" si="68"/>
        <v>1207.897809874348</v>
      </c>
    </row>
    <row r="304" spans="1:6" ht="12.75" customHeight="1" x14ac:dyDescent="0.2">
      <c r="A304" s="63">
        <v>96</v>
      </c>
      <c r="B304" s="220" t="s">
        <v>601</v>
      </c>
      <c r="C304" s="247" t="s">
        <v>602</v>
      </c>
      <c r="D304" s="194">
        <v>23978.84</v>
      </c>
      <c r="E304" s="194">
        <f>246229.25+1933.37</f>
        <v>248162.62</v>
      </c>
      <c r="F304" s="45">
        <f t="shared" si="68"/>
        <v>1034.9233741081721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114894.63</v>
      </c>
      <c r="E308" s="60">
        <f t="shared" si="71"/>
        <v>366280.54</v>
      </c>
      <c r="F308" s="45">
        <f t="shared" ref="F308:F428" si="72">IF(D308&lt;&gt;0,IF(E308/D308&gt;=100,"&gt;&gt;100",E308/D308*100),"-")</f>
        <v>318.79691853309413</v>
      </c>
    </row>
    <row r="309" spans="1:6" ht="12.75" customHeight="1" x14ac:dyDescent="0.2">
      <c r="A309" s="63">
        <v>71</v>
      </c>
      <c r="B309" s="64" t="s">
        <v>610</v>
      </c>
      <c r="C309" s="247" t="s">
        <v>611</v>
      </c>
      <c r="D309" s="60">
        <f t="shared" ref="D309:E309" si="73">D310+D314</f>
        <v>114894.63</v>
      </c>
      <c r="E309" s="60">
        <f t="shared" si="73"/>
        <v>366280.54</v>
      </c>
      <c r="F309" s="45">
        <f t="shared" si="72"/>
        <v>318.79691853309413</v>
      </c>
    </row>
    <row r="310" spans="1:6" ht="24" x14ac:dyDescent="0.2">
      <c r="A310" s="63">
        <v>711</v>
      </c>
      <c r="B310" s="64" t="s">
        <v>612</v>
      </c>
      <c r="C310" s="247" t="s">
        <v>613</v>
      </c>
      <c r="D310" s="60">
        <f t="shared" ref="D310:E310" si="74">SUM(D311:D313)</f>
        <v>114894.63</v>
      </c>
      <c r="E310" s="60">
        <f t="shared" si="74"/>
        <v>366280.54</v>
      </c>
      <c r="F310" s="45">
        <f t="shared" si="72"/>
        <v>318.79691853309413</v>
      </c>
    </row>
    <row r="311" spans="1:6" ht="12.75" customHeight="1" x14ac:dyDescent="0.2">
      <c r="A311" s="63">
        <v>7111</v>
      </c>
      <c r="B311" s="64" t="s">
        <v>614</v>
      </c>
      <c r="C311" s="247" t="s">
        <v>615</v>
      </c>
      <c r="D311" s="194">
        <v>114894.63</v>
      </c>
      <c r="E311" s="194">
        <v>366280.54</v>
      </c>
      <c r="F311" s="45">
        <f t="shared" si="72"/>
        <v>318.79691853309413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131135.67999999999</v>
      </c>
      <c r="E360" s="60">
        <f t="shared" si="86"/>
        <v>475906.89</v>
      </c>
      <c r="F360" s="45">
        <f t="shared" si="72"/>
        <v>362.9118253704865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131135.67999999999</v>
      </c>
      <c r="E373" s="60">
        <f t="shared" si="90"/>
        <v>475906.89</v>
      </c>
      <c r="F373" s="45">
        <f t="shared" si="72"/>
        <v>362.9118253704865</v>
      </c>
    </row>
    <row r="374" spans="1:6" ht="12.75" customHeight="1" x14ac:dyDescent="0.2">
      <c r="A374" s="63">
        <v>421</v>
      </c>
      <c r="B374" s="64" t="s">
        <v>732</v>
      </c>
      <c r="C374" s="247" t="s">
        <v>733</v>
      </c>
      <c r="D374" s="60">
        <f t="shared" ref="D374:E374" si="91">SUM(D375:D378)</f>
        <v>118091.56</v>
      </c>
      <c r="E374" s="60">
        <f t="shared" si="91"/>
        <v>377939.08</v>
      </c>
      <c r="F374" s="45">
        <f t="shared" si="72"/>
        <v>320.03902734454522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v>129962.2</v>
      </c>
      <c r="F377" s="45" t="str">
        <f t="shared" si="72"/>
        <v>-</v>
      </c>
    </row>
    <row r="378" spans="1:6" ht="12.75" customHeight="1" x14ac:dyDescent="0.2">
      <c r="A378" s="63">
        <v>4214</v>
      </c>
      <c r="B378" s="64" t="s">
        <v>644</v>
      </c>
      <c r="C378" s="247" t="s">
        <v>737</v>
      </c>
      <c r="D378" s="194">
        <v>118091.56</v>
      </c>
      <c r="E378" s="194">
        <v>247976.88</v>
      </c>
      <c r="F378" s="45">
        <f t="shared" si="72"/>
        <v>209.98696265846601</v>
      </c>
    </row>
    <row r="379" spans="1:6" ht="12.75" customHeight="1" x14ac:dyDescent="0.2">
      <c r="A379" s="63">
        <v>422</v>
      </c>
      <c r="B379" s="64" t="s">
        <v>738</v>
      </c>
      <c r="C379" s="247" t="s">
        <v>739</v>
      </c>
      <c r="D379" s="60">
        <f t="shared" ref="D379:E379" si="92">SUM(D380:D387)</f>
        <v>8106.62</v>
      </c>
      <c r="E379" s="60">
        <f t="shared" si="92"/>
        <v>55880.31</v>
      </c>
      <c r="F379" s="45">
        <f t="shared" si="72"/>
        <v>689.31700264721917</v>
      </c>
    </row>
    <row r="380" spans="1:6" ht="12.75" customHeight="1" x14ac:dyDescent="0.2">
      <c r="A380" s="63">
        <v>4221</v>
      </c>
      <c r="B380" s="64" t="s">
        <v>648</v>
      </c>
      <c r="C380" s="247" t="s">
        <v>740</v>
      </c>
      <c r="D380" s="194">
        <v>2117.39</v>
      </c>
      <c r="E380" s="194">
        <v>5202.5</v>
      </c>
      <c r="F380" s="45">
        <f t="shared" si="72"/>
        <v>245.70343677829786</v>
      </c>
    </row>
    <row r="381" spans="1:6" ht="12.75" customHeight="1" x14ac:dyDescent="0.2">
      <c r="A381" s="63">
        <v>4222</v>
      </c>
      <c r="B381" s="64" t="s">
        <v>741</v>
      </c>
      <c r="C381" s="247" t="s">
        <v>742</v>
      </c>
      <c r="D381" s="194">
        <v>0</v>
      </c>
      <c r="E381" s="194">
        <v>11714.3</v>
      </c>
      <c r="F381" s="45" t="str">
        <f t="shared" si="72"/>
        <v>-</v>
      </c>
    </row>
    <row r="382" spans="1:6" ht="12.75" customHeight="1" x14ac:dyDescent="0.2">
      <c r="A382" s="63">
        <v>4223</v>
      </c>
      <c r="B382" s="64" t="s">
        <v>652</v>
      </c>
      <c r="C382" s="247" t="s">
        <v>743</v>
      </c>
      <c r="D382" s="194">
        <v>979.23</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554.86</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5010</v>
      </c>
      <c r="E386" s="194">
        <v>38408.65</v>
      </c>
      <c r="F386" s="45">
        <f t="shared" si="72"/>
        <v>766.63972055888223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14900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v>14900</v>
      </c>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4937.5</v>
      </c>
      <c r="E401" s="60">
        <f t="shared" si="96"/>
        <v>27187.5</v>
      </c>
      <c r="F401" s="45">
        <f t="shared" si="72"/>
        <v>550.63291139240505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4937.5</v>
      </c>
      <c r="E404" s="194">
        <v>12812.5</v>
      </c>
      <c r="F404" s="45">
        <f t="shared" si="72"/>
        <v>259.49367088607596</v>
      </c>
    </row>
    <row r="405" spans="1:6" ht="12.75" customHeight="1" x14ac:dyDescent="0.2">
      <c r="A405" s="63">
        <v>4264</v>
      </c>
      <c r="B405" s="64" t="s">
        <v>698</v>
      </c>
      <c r="C405" s="247" t="s">
        <v>772</v>
      </c>
      <c r="D405" s="194">
        <v>0</v>
      </c>
      <c r="E405" s="194">
        <v>14375</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16241.049999999988</v>
      </c>
      <c r="E418" s="60">
        <f t="shared" si="102"/>
        <v>109626.35000000003</v>
      </c>
      <c r="F418" s="45">
        <f t="shared" si="72"/>
        <v>674.99545903743979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714251.15</v>
      </c>
      <c r="E420" s="194">
        <f>590956.21+2257.1</f>
        <v>593213.30999999994</v>
      </c>
      <c r="F420" s="45">
        <f t="shared" si="72"/>
        <v>83.053882377368225</v>
      </c>
    </row>
    <row r="421" spans="1:6" ht="12.75" customHeight="1" x14ac:dyDescent="0.2">
      <c r="A421" s="63">
        <v>97</v>
      </c>
      <c r="B421" s="220" t="s">
        <v>801</v>
      </c>
      <c r="C421" s="247" t="s">
        <v>802</v>
      </c>
      <c r="D421" s="194">
        <v>52067.29</v>
      </c>
      <c r="E421" s="194">
        <v>13468.93</v>
      </c>
      <c r="F421" s="45">
        <f t="shared" si="72"/>
        <v>25.868313868457527</v>
      </c>
    </row>
    <row r="422" spans="1:6" ht="12.75" customHeight="1" x14ac:dyDescent="0.2">
      <c r="A422" s="63" t="s">
        <v>582</v>
      </c>
      <c r="B422" s="64" t="s">
        <v>803</v>
      </c>
      <c r="C422" s="247" t="s">
        <v>804</v>
      </c>
      <c r="D422" s="60">
        <f>D6+D308</f>
        <v>1053980.01</v>
      </c>
      <c r="E422" s="60">
        <f>E6+E308</f>
        <v>1734770.27</v>
      </c>
      <c r="F422" s="45">
        <f t="shared" si="72"/>
        <v>164.59233130996478</v>
      </c>
    </row>
    <row r="423" spans="1:6" ht="12.75" customHeight="1" x14ac:dyDescent="0.2">
      <c r="A423" s="63" t="s">
        <v>582</v>
      </c>
      <c r="B423" s="64" t="s">
        <v>805</v>
      </c>
      <c r="C423" s="247" t="s">
        <v>806</v>
      </c>
      <c r="D423" s="60">
        <f t="shared" ref="D423:E423" si="103">D299+D360</f>
        <v>1004405.03</v>
      </c>
      <c r="E423" s="60">
        <f t="shared" si="103"/>
        <v>1697593.6199999996</v>
      </c>
      <c r="F423" s="45">
        <f t="shared" si="72"/>
        <v>169.01484653058733</v>
      </c>
    </row>
    <row r="424" spans="1:6" ht="12.75" customHeight="1" x14ac:dyDescent="0.2">
      <c r="A424" s="63" t="s">
        <v>582</v>
      </c>
      <c r="B424" s="64" t="s">
        <v>807</v>
      </c>
      <c r="C424" s="247" t="s">
        <v>808</v>
      </c>
      <c r="D424" s="60">
        <f t="shared" ref="D424:E424" si="104">IF(D422&gt;=D423,D422-D423,0)</f>
        <v>49574.979999999981</v>
      </c>
      <c r="E424" s="60">
        <f t="shared" si="104"/>
        <v>37176.650000000373</v>
      </c>
      <c r="F424" s="45">
        <f t="shared" si="72"/>
        <v>74.990751383057301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845143.64</v>
      </c>
      <c r="E427" s="60">
        <f t="shared" si="107"/>
        <v>2174260.83</v>
      </c>
      <c r="F427" s="45">
        <f t="shared" si="72"/>
        <v>257.2652419179301</v>
      </c>
    </row>
    <row r="428" spans="1:6" ht="24" x14ac:dyDescent="0.2">
      <c r="A428" s="249" t="s">
        <v>816</v>
      </c>
      <c r="B428" s="243" t="s">
        <v>817</v>
      </c>
      <c r="C428" s="250" t="s">
        <v>818</v>
      </c>
      <c r="D428" s="81">
        <f t="shared" ref="D428:E428" si="108">D304+D421</f>
        <v>76046.13</v>
      </c>
      <c r="E428" s="81">
        <f t="shared" si="108"/>
        <v>261631.55</v>
      </c>
      <c r="F428" s="61">
        <f t="shared" si="72"/>
        <v>344.04321429637503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19956.939999999999</v>
      </c>
      <c r="E535" s="60">
        <f>E536+E571+E584+E597+E629</f>
        <v>92500</v>
      </c>
      <c r="F535" s="45">
        <f t="shared" si="109"/>
        <v>463.49791100238821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19956.939999999999</v>
      </c>
      <c r="E597" s="60">
        <f t="shared" si="152"/>
        <v>92500</v>
      </c>
      <c r="F597" s="45">
        <f t="shared" si="109"/>
        <v>463.49791100238821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19956.939999999999</v>
      </c>
      <c r="E609" s="60">
        <f t="shared" si="156"/>
        <v>0</v>
      </c>
      <c r="F609" s="45">
        <f t="shared" si="109"/>
        <v>0</v>
      </c>
    </row>
    <row r="610" spans="1:6" ht="24" x14ac:dyDescent="0.2">
      <c r="A610" s="63">
        <v>5443</v>
      </c>
      <c r="B610" s="64" t="s">
        <v>1170</v>
      </c>
      <c r="C610" s="247" t="s">
        <v>1171</v>
      </c>
      <c r="D610" s="194">
        <v>19956.939999999999</v>
      </c>
      <c r="E610" s="194"/>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92500</v>
      </c>
      <c r="F616" s="45" t="str">
        <f t="shared" si="109"/>
        <v>-</v>
      </c>
    </row>
    <row r="617" spans="1:6" ht="24" x14ac:dyDescent="0.2">
      <c r="A617" s="63">
        <v>5453</v>
      </c>
      <c r="B617" s="183" t="s">
        <v>1184</v>
      </c>
      <c r="C617" s="247" t="s">
        <v>1185</v>
      </c>
      <c r="D617" s="194">
        <v>0</v>
      </c>
      <c r="E617" s="194">
        <v>92500</v>
      </c>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19956.939999999999</v>
      </c>
      <c r="E640" s="60">
        <f>IF(E535-E430&gt;=0,E535-E430,0)</f>
        <v>92500</v>
      </c>
      <c r="F640" s="45">
        <f t="shared" si="109"/>
        <v>463.49791100238821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15587.65</v>
      </c>
      <c r="E642" s="194">
        <v>29546.32</v>
      </c>
      <c r="F642" s="45">
        <f t="shared" si="109"/>
        <v>189.54954723771704</v>
      </c>
    </row>
    <row r="643" spans="1:6" ht="12.75" customHeight="1" x14ac:dyDescent="0.2">
      <c r="A643" s="63" t="s">
        <v>582</v>
      </c>
      <c r="B643" s="64" t="s">
        <v>1236</v>
      </c>
      <c r="C643" s="247" t="s">
        <v>1237</v>
      </c>
      <c r="D643" s="60">
        <f>D422+D430</f>
        <v>1053980.01</v>
      </c>
      <c r="E643" s="60">
        <f>E422+E430</f>
        <v>1734770.27</v>
      </c>
      <c r="F643" s="45">
        <f t="shared" si="109"/>
        <v>164.59233130996478</v>
      </c>
    </row>
    <row r="644" spans="1:6" ht="12.75" customHeight="1" x14ac:dyDescent="0.2">
      <c r="A644" s="63" t="s">
        <v>582</v>
      </c>
      <c r="B644" s="64" t="s">
        <v>1238</v>
      </c>
      <c r="C644" s="247" t="s">
        <v>1239</v>
      </c>
      <c r="D644" s="60">
        <f>D423+D535</f>
        <v>1024361.97</v>
      </c>
      <c r="E644" s="60">
        <f>E423+E535</f>
        <v>1790093.6199999996</v>
      </c>
      <c r="F644" s="45">
        <f t="shared" si="109"/>
        <v>174.75205761494635</v>
      </c>
    </row>
    <row r="645" spans="1:6" ht="12.75" customHeight="1" x14ac:dyDescent="0.2">
      <c r="A645" s="63" t="s">
        <v>582</v>
      </c>
      <c r="B645" s="64" t="s">
        <v>1240</v>
      </c>
      <c r="C645" s="247" t="s">
        <v>1241</v>
      </c>
      <c r="D645" s="60">
        <f t="shared" ref="D645:E645" si="163">IF(D643&gt;=D644,D643-D644,0)</f>
        <v>29618.040000000037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55323.349999999627</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860731.29</v>
      </c>
      <c r="E648" s="60">
        <f>IF(E427-E426+E642-E641&gt;=0,E427-E426+E642-E641,0)</f>
        <v>2203807.15</v>
      </c>
      <c r="F648" s="45">
        <f t="shared" si="109"/>
        <v>256.03892592309501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831113.25</v>
      </c>
      <c r="E650" s="60">
        <f t="shared" si="166"/>
        <v>2259130.4999999995</v>
      </c>
      <c r="F650" s="45">
        <f t="shared" si="109"/>
        <v>271.81981516959326</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132951.37</v>
      </c>
      <c r="E653" s="194">
        <f>23675.6+1274.9</f>
        <v>24950.5</v>
      </c>
      <c r="F653" s="45">
        <f t="shared" ref="F653:F740" si="167">IF(D653&lt;&gt;0,IF(E653/D653&gt;=100,"&gt;&gt;100",E653/D653*100),"-")</f>
        <v>18.766636252037117</v>
      </c>
    </row>
    <row r="654" spans="1:6" ht="12.75" customHeight="1" x14ac:dyDescent="0.2">
      <c r="A654" s="63" t="s">
        <v>1257</v>
      </c>
      <c r="B654" s="64" t="s">
        <v>1258</v>
      </c>
      <c r="C654" s="247" t="s">
        <v>1257</v>
      </c>
      <c r="D654" s="194">
        <v>2411855.94</v>
      </c>
      <c r="E654" s="194">
        <f>3575033.26+574946.27</f>
        <v>4149979.53</v>
      </c>
      <c r="F654" s="45">
        <f t="shared" si="167"/>
        <v>172.06581293574274</v>
      </c>
    </row>
    <row r="655" spans="1:6" ht="12.75" customHeight="1" x14ac:dyDescent="0.2">
      <c r="A655" s="63" t="s">
        <v>1259</v>
      </c>
      <c r="B655" s="64" t="s">
        <v>1260</v>
      </c>
      <c r="C655" s="247" t="s">
        <v>1259</v>
      </c>
      <c r="D655" s="194">
        <v>2519856.81</v>
      </c>
      <c r="E655" s="194">
        <f>3522852.51+576221.17</f>
        <v>4099073.6799999997</v>
      </c>
      <c r="F655" s="45">
        <f t="shared" si="167"/>
        <v>162.67089716101765</v>
      </c>
    </row>
    <row r="656" spans="1:6" ht="24" x14ac:dyDescent="0.2">
      <c r="A656" s="63">
        <v>11</v>
      </c>
      <c r="B656" s="64" t="s">
        <v>1261</v>
      </c>
      <c r="C656" s="247" t="s">
        <v>1262</v>
      </c>
      <c r="D656" s="60">
        <f t="shared" ref="D656:E656" si="168">+D653+D654-D655</f>
        <v>24950.5</v>
      </c>
      <c r="E656" s="60">
        <f t="shared" si="168"/>
        <v>75856.350000000093</v>
      </c>
      <c r="F656" s="45">
        <f t="shared" si="167"/>
        <v>304.02737420091819</v>
      </c>
    </row>
    <row r="657" spans="1:6" ht="24" x14ac:dyDescent="0.2">
      <c r="A657" s="63" t="s">
        <v>582</v>
      </c>
      <c r="B657" s="64" t="s">
        <v>1263</v>
      </c>
      <c r="C657" s="247" t="s">
        <v>1264</v>
      </c>
      <c r="D657" s="253">
        <v>4</v>
      </c>
      <c r="E657" s="253">
        <v>4</v>
      </c>
      <c r="F657" s="45">
        <f t="shared" si="167"/>
        <v>100</v>
      </c>
    </row>
    <row r="658" spans="1:6" ht="24" x14ac:dyDescent="0.2">
      <c r="A658" s="63" t="s">
        <v>582</v>
      </c>
      <c r="B658" s="64" t="s">
        <v>1265</v>
      </c>
      <c r="C658" s="247" t="s">
        <v>1266</v>
      </c>
      <c r="D658" s="253">
        <v>20</v>
      </c>
      <c r="E658" s="253">
        <v>21</v>
      </c>
      <c r="F658" s="45">
        <f t="shared" si="167"/>
        <v>105</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19</v>
      </c>
      <c r="E660" s="253">
        <v>19</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211682.68</v>
      </c>
      <c r="E669" s="194">
        <v>98860.800000000003</v>
      </c>
      <c r="F669" s="45">
        <f t="shared" si="167"/>
        <v>46.702356565024594</v>
      </c>
    </row>
    <row r="670" spans="1:6" ht="12.75" customHeight="1" x14ac:dyDescent="0.2">
      <c r="A670" s="63">
        <v>63312</v>
      </c>
      <c r="B670" s="64" t="s">
        <v>1290</v>
      </c>
      <c r="C670" s="247" t="s">
        <v>1291</v>
      </c>
      <c r="D670" s="194">
        <v>12409.38</v>
      </c>
      <c r="E670" s="194">
        <v>48304.11</v>
      </c>
      <c r="F670" s="45">
        <f t="shared" si="167"/>
        <v>389.25482175580089</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205942.85</v>
      </c>
      <c r="E672" s="194">
        <v>295990.40999999997</v>
      </c>
      <c r="F672" s="45">
        <f t="shared" si="167"/>
        <v>143.72453814249923</v>
      </c>
    </row>
    <row r="673" spans="1:6" ht="12.75" customHeight="1" x14ac:dyDescent="0.2">
      <c r="A673" s="63">
        <v>63321</v>
      </c>
      <c r="B673" s="64" t="s">
        <v>1296</v>
      </c>
      <c r="C673" s="247" t="s">
        <v>1297</v>
      </c>
      <c r="D673" s="194">
        <v>126100</v>
      </c>
      <c r="E673" s="194">
        <v>302092.11</v>
      </c>
      <c r="F673" s="45">
        <f t="shared" si="167"/>
        <v>239.56551149881045</v>
      </c>
    </row>
    <row r="674" spans="1:6" ht="12.75" customHeight="1" x14ac:dyDescent="0.2">
      <c r="A674" s="63">
        <v>63322</v>
      </c>
      <c r="B674" s="64" t="s">
        <v>1298</v>
      </c>
      <c r="C674" s="247" t="s">
        <v>1299</v>
      </c>
      <c r="D674" s="194">
        <v>35624.75</v>
      </c>
      <c r="E674" s="194">
        <v>68000</v>
      </c>
      <c r="F674" s="45">
        <f t="shared" si="167"/>
        <v>190.87853248092969</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275.27</v>
      </c>
      <c r="E684" s="192">
        <v>7873.96</v>
      </c>
      <c r="F684" s="71">
        <f t="shared" si="167"/>
        <v>2860.4497402550228</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10000</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41776.49</v>
      </c>
      <c r="E724" s="192">
        <v>52521.35</v>
      </c>
      <c r="F724" s="71">
        <f t="shared" si="167"/>
        <v>125.7198725886258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17418.12</v>
      </c>
      <c r="E734" s="192">
        <v>17465.669999999998</v>
      </c>
      <c r="F734" s="71">
        <f t="shared" si="167"/>
        <v>100.27299157429159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1116.28</v>
      </c>
      <c r="E736" s="194">
        <v>1898.91</v>
      </c>
      <c r="F736" s="45">
        <f t="shared" si="167"/>
        <v>170.11054574121189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40930.449999999997</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16501.43</v>
      </c>
      <c r="E741" s="192">
        <v>22217.439999999999</v>
      </c>
      <c r="F741" s="71">
        <f t="shared" ref="F741:F1006" si="169">IF(D741&lt;&gt;0,IF(E741/D741&gt;=100,"&gt;&gt;100",E741/D741*100),"-")</f>
        <v>134.63948275997896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6633.33</v>
      </c>
      <c r="E760" s="194"/>
      <c r="F760" s="45">
        <f t="shared" si="169"/>
        <v>0</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1920</v>
      </c>
      <c r="E843" s="194">
        <v>3040</v>
      </c>
      <c r="F843" s="45">
        <f t="shared" si="169"/>
        <v>158.33333333333331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1061.76</v>
      </c>
      <c r="E846" s="194">
        <v>663.6</v>
      </c>
      <c r="F846" s="45">
        <f t="shared" si="169"/>
        <v>62.5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1750</v>
      </c>
      <c r="E848" s="194">
        <v>2100</v>
      </c>
      <c r="F848" s="45">
        <f t="shared" si="169"/>
        <v>120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5856.63</v>
      </c>
      <c r="E850" s="194">
        <v>19275.52</v>
      </c>
      <c r="F850" s="45">
        <f t="shared" si="169"/>
        <v>329.12306223886435</v>
      </c>
    </row>
    <row r="851" spans="1:6" ht="12.75" customHeight="1" x14ac:dyDescent="0.2">
      <c r="A851" s="63">
        <v>37221</v>
      </c>
      <c r="B851" s="64" t="s">
        <v>1631</v>
      </c>
      <c r="C851" s="247" t="s">
        <v>1632</v>
      </c>
      <c r="D851" s="194">
        <v>38534.07</v>
      </c>
      <c r="E851" s="194">
        <v>43474.879999999997</v>
      </c>
      <c r="F851" s="45">
        <f t="shared" si="169"/>
        <v>112.82192615521795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1156.51</v>
      </c>
      <c r="E855" s="194">
        <v>199.9</v>
      </c>
      <c r="F855" s="45">
        <f t="shared" si="169"/>
        <v>17.284761912996863</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19956.939999999999</v>
      </c>
      <c r="E981" s="192"/>
      <c r="F981" s="71">
        <f t="shared" si="169"/>
        <v>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6" zoomScaleNormal="100" workbookViewId="0">
      <selection activeCell="D274" sqre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6163239.5500000007</v>
      </c>
      <c r="E6" s="180">
        <f t="shared" si="0"/>
        <v>6456937.1999999993</v>
      </c>
      <c r="F6" s="181">
        <f t="shared" ref="F6:F298" si="1">IF(D6&gt;0,IF(E6/D6&gt;=100,"&gt;&gt;100",E6/D6*100),"-")</f>
        <v>104.76531291080514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5405714.0500000007</v>
      </c>
      <c r="E7" s="79">
        <f t="shared" si="2"/>
        <v>5457528.629999999</v>
      </c>
      <c r="F7" s="71">
        <f t="shared" si="1"/>
        <v>100.95851499951239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354367.94</v>
      </c>
      <c r="E8" s="79">
        <f>E9+E10-E11</f>
        <v>354367.94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354367.94</v>
      </c>
      <c r="E9" s="192">
        <v>354367.94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4941479.9800000004</v>
      </c>
      <c r="E12" s="79">
        <f t="shared" si="3"/>
        <v>4993294.5599999987</v>
      </c>
      <c r="F12" s="71">
        <f t="shared" si="1"/>
        <v>101.04856399721767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4847515.8000000007</v>
      </c>
      <c r="E13" s="79">
        <f t="shared" si="4"/>
        <v>4865215.6499999985</v>
      </c>
      <c r="F13" s="71">
        <f t="shared" si="1"/>
        <v>100.36513238389027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12878.35</v>
      </c>
      <c r="E14" s="192">
        <v>12878.35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3205437.98</v>
      </c>
      <c r="E15" s="192">
        <v>3285795.23</v>
      </c>
      <c r="F15" s="71">
        <f t="shared" si="1"/>
        <v>102.50690390833893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1750065.14</v>
      </c>
      <c r="E16" s="192">
        <v>1880027.34</v>
      </c>
      <c r="F16" s="71">
        <f t="shared" si="1"/>
        <v>107.42613500660896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3583448.58</v>
      </c>
      <c r="E17" s="192">
        <v>3785468.21</v>
      </c>
      <c r="F17" s="71">
        <f t="shared" si="1"/>
        <v>105.63757580135278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3704314.25</v>
      </c>
      <c r="E18" s="192">
        <v>4098953.48</v>
      </c>
      <c r="F18" s="71">
        <f t="shared" si="1"/>
        <v>110.6535030066631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71060.209999999963</v>
      </c>
      <c r="E19" s="79">
        <f t="shared" si="5"/>
        <v>80100.48000000004</v>
      </c>
      <c r="F19" s="71">
        <f t="shared" si="1"/>
        <v>112.72198604535517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135006.32999999999</v>
      </c>
      <c r="E20" s="192">
        <f>134520.04+5688.79</f>
        <v>140208.83000000002</v>
      </c>
      <c r="F20" s="71">
        <f t="shared" si="1"/>
        <v>103.85352301629118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33270.74</v>
      </c>
      <c r="E21" s="192">
        <f>43936.53+1048.51</f>
        <v>44985.04</v>
      </c>
      <c r="F21" s="71">
        <f t="shared" si="1"/>
        <v>135.20901548928578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47738.28</v>
      </c>
      <c r="E22" s="192">
        <f>44025.37+3712.91</f>
        <v>47738.28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82513.100000000006</v>
      </c>
      <c r="E25" s="192">
        <v>82513.100000000006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51299.49</v>
      </c>
      <c r="E26" s="192">
        <f>71941.21+696.79</f>
        <v>72638</v>
      </c>
      <c r="F26" s="71">
        <f t="shared" si="1"/>
        <v>141.59594958936239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278767.73</v>
      </c>
      <c r="E28" s="192">
        <f>297126.1+10856.67</f>
        <v>307982.76999999996</v>
      </c>
      <c r="F28" s="71">
        <f t="shared" si="1"/>
        <v>110.48006525002015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21924.69</v>
      </c>
      <c r="E30" s="192">
        <v>21924.69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21924.69</v>
      </c>
      <c r="E34" s="192">
        <v>21924.69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16537.91</v>
      </c>
      <c r="E41" s="79">
        <f t="shared" si="8"/>
        <v>16537.91</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16537.91</v>
      </c>
      <c r="E42" s="192">
        <v>16537.91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6366.0599999999995</v>
      </c>
      <c r="E45" s="79">
        <f t="shared" si="9"/>
        <v>31440.52</v>
      </c>
      <c r="F45" s="71">
        <f t="shared" si="1"/>
        <v>493.87721761968947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952.15</v>
      </c>
      <c r="E47" s="192">
        <v>952.15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8255.57</v>
      </c>
      <c r="E48" s="192">
        <v>21068.07</v>
      </c>
      <c r="F48" s="71">
        <f t="shared" si="1"/>
        <v>255.19824797076402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12500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2841.66</v>
      </c>
      <c r="E50" s="192">
        <v>3079.7</v>
      </c>
      <c r="F50" s="71">
        <f t="shared" si="1"/>
        <v>108.37679384585066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5920.41</v>
      </c>
      <c r="E54" s="192">
        <f>3155.5+2764.91</f>
        <v>5920.41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5920.41</v>
      </c>
      <c r="E55" s="192">
        <f>3155.5+2764.91</f>
        <v>5920.41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109866.13</v>
      </c>
      <c r="E56" s="79">
        <f t="shared" si="11"/>
        <v>109866.13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105897.72</v>
      </c>
      <c r="E57" s="192">
        <v>105897.72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3968.41</v>
      </c>
      <c r="E61" s="192">
        <v>3968.41</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757525.49999999988</v>
      </c>
      <c r="E69" s="79">
        <f>E70+E82+E88+E119+E135+E147+E165+E171</f>
        <v>999408.57000000007</v>
      </c>
      <c r="F69" s="71">
        <f t="shared" si="1"/>
        <v>131.93068352154484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24950.5</v>
      </c>
      <c r="E70" s="79">
        <f t="shared" si="12"/>
        <v>75856.349999999991</v>
      </c>
      <c r="F70" s="71">
        <f t="shared" si="1"/>
        <v>304.02737420091779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21213.19</v>
      </c>
      <c r="E71" s="79">
        <f t="shared" si="13"/>
        <v>74540.84</v>
      </c>
      <c r="F71" s="71">
        <f t="shared" si="1"/>
        <v>351.38911215144918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21213.19</v>
      </c>
      <c r="E73" s="192">
        <v>74540.84</v>
      </c>
      <c r="F73" s="71">
        <f t="shared" si="1"/>
        <v>351.38911215144918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3737.31</v>
      </c>
      <c r="E80" s="192">
        <v>1315.51</v>
      </c>
      <c r="F80" s="71">
        <f t="shared" si="1"/>
        <v>35.199381373233692</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12045.59</v>
      </c>
      <c r="E82" s="79">
        <f>SUM(E83:E85)-E86+E87</f>
        <v>12033.29</v>
      </c>
      <c r="F82" s="71">
        <f t="shared" si="1"/>
        <v>99.897887940731849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60</v>
      </c>
      <c r="E84" s="192">
        <v>60</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389.43</v>
      </c>
      <c r="E85" s="192">
        <f>219.19+170.24</f>
        <v>389.43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11596.16</v>
      </c>
      <c r="E87" s="192">
        <f>10630.19+953.67</f>
        <v>11583.86</v>
      </c>
      <c r="F87" s="71">
        <f t="shared" si="1"/>
        <v>99.893930404547717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650939.01</v>
      </c>
      <c r="E135" s="79">
        <f t="shared" si="21"/>
        <v>650939.01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650939.01</v>
      </c>
      <c r="E136" s="79">
        <f t="shared" si="22"/>
        <v>650939.01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650939.01</v>
      </c>
      <c r="E140" s="192">
        <v>650939.01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18463.320000000007</v>
      </c>
      <c r="E147" s="79">
        <f t="shared" si="24"/>
        <v>247110.99000000002</v>
      </c>
      <c r="F147" s="71">
        <f t="shared" si="1"/>
        <v>1338.3887079896786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10160.35</v>
      </c>
      <c r="E148" s="192">
        <v>10858.57</v>
      </c>
      <c r="F148" s="71">
        <f t="shared" si="1"/>
        <v>106.87200736195111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5615.61</v>
      </c>
      <c r="E150" s="79">
        <f t="shared" si="25"/>
        <v>230923.5</v>
      </c>
      <c r="F150" s="71">
        <f t="shared" si="1"/>
        <v>4112.1712512086842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5615.61</v>
      </c>
      <c r="E153" s="192">
        <v>230923.5</v>
      </c>
      <c r="F153" s="71">
        <f t="shared" si="1"/>
        <v>4112.1712512086842</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13018.67</v>
      </c>
      <c r="E159" s="192">
        <v>10504.42</v>
      </c>
      <c r="F159" s="71">
        <f t="shared" si="1"/>
        <v>80.687351319297591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40070.44</v>
      </c>
      <c r="E160" s="192">
        <f>3969.16+1933.37</f>
        <v>5902.53</v>
      </c>
      <c r="F160" s="71">
        <f t="shared" si="1"/>
        <v>14.730384792380615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50401.75</v>
      </c>
      <c r="E164" s="192">
        <f>10026.4+1051.63</f>
        <v>11078.029999999999</v>
      </c>
      <c r="F164" s="71">
        <f t="shared" si="1"/>
        <v>21.979455078444694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51127.08</v>
      </c>
      <c r="E165" s="79">
        <f t="shared" si="26"/>
        <v>13468.930000000008</v>
      </c>
      <c r="F165" s="71">
        <f t="shared" si="1"/>
        <v>26.34402355855255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82676.3</v>
      </c>
      <c r="E166" s="192">
        <v>73190.77</v>
      </c>
      <c r="F166" s="71">
        <f t="shared" si="1"/>
        <v>88.526905533992206</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31549.22</v>
      </c>
      <c r="E170" s="192">
        <v>59721.84</v>
      </c>
      <c r="F170" s="71">
        <f t="shared" si="1"/>
        <v>189.29735822311929</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6163239.5499999998</v>
      </c>
      <c r="E176" s="79">
        <f>E177+E251</f>
        <v>6456937.1999999993</v>
      </c>
      <c r="F176" s="71">
        <f t="shared" si="1"/>
        <v>104.76531291080515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1488461.59</v>
      </c>
      <c r="E177" s="79">
        <f>E178+E197+E203+E219+E247+E248</f>
        <v>2768477.78</v>
      </c>
      <c r="F177" s="71">
        <f t="shared" si="1"/>
        <v>185.99591676396565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825497.92</v>
      </c>
      <c r="E178" s="79">
        <f>SUM(E179:E181)+E185+E186+SUM(E194:E196)</f>
        <v>1203181.8899999999</v>
      </c>
      <c r="F178" s="71">
        <f t="shared" si="1"/>
        <v>145.75226185912132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45912.46</v>
      </c>
      <c r="E179" s="192">
        <f>12509.7+39149.23</f>
        <v>51658.930000000008</v>
      </c>
      <c r="F179" s="71">
        <f t="shared" si="1"/>
        <v>112.51614485479541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407312.76</v>
      </c>
      <c r="E180" s="192">
        <f>403228.82+9422.3</f>
        <v>412651.12</v>
      </c>
      <c r="F180" s="71">
        <f t="shared" si="1"/>
        <v>101.31062920788439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174287.35999999999</v>
      </c>
      <c r="E181" s="79">
        <f t="shared" si="28"/>
        <v>553235.66999999993</v>
      </c>
      <c r="F181" s="71">
        <f t="shared" si="1"/>
        <v>317.42730511265989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90055.64</v>
      </c>
      <c r="E183" s="192">
        <v>54520.7</v>
      </c>
      <c r="F183" s="71">
        <f t="shared" si="1"/>
        <v>60.541127685062257</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84231.72</v>
      </c>
      <c r="E184" s="192">
        <f>498669.91+45.06</f>
        <v>498714.97</v>
      </c>
      <c r="F184" s="71">
        <f t="shared" si="1"/>
        <v>592.07501639524867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98759.18</v>
      </c>
      <c r="E194" s="192">
        <v>139535.1</v>
      </c>
      <c r="F194" s="71">
        <f t="shared" si="1"/>
        <v>141.28823264834725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19472.05</v>
      </c>
      <c r="E195" s="192">
        <v>27944.55</v>
      </c>
      <c r="F195" s="71">
        <f t="shared" si="1"/>
        <v>143.5110838355489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79754.11</v>
      </c>
      <c r="E196" s="192">
        <v>18156.52</v>
      </c>
      <c r="F196" s="71">
        <f t="shared" si="1"/>
        <v>22.765622987956359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190064.01</v>
      </c>
      <c r="E197" s="79">
        <f>SUM(E198:E202)</f>
        <v>695063.59</v>
      </c>
      <c r="F197" s="71">
        <f t="shared" si="1"/>
        <v>365.69973978766416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190064.01</v>
      </c>
      <c r="E199" s="192">
        <v>695063.59</v>
      </c>
      <c r="F199" s="71">
        <f t="shared" ref="F199:F202" si="30">IF(D199&gt;0,IF(E199/D199&gt;=100,"&gt;&gt;100",E199/D199*100),"-")</f>
        <v>365.69973978766416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472899.66</v>
      </c>
      <c r="E219" s="79">
        <f t="shared" si="34"/>
        <v>422509.27</v>
      </c>
      <c r="F219" s="71">
        <f t="shared" si="1"/>
        <v>89.344380158784645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472899.66</v>
      </c>
      <c r="E220" s="79">
        <f t="shared" si="35"/>
        <v>422509.27</v>
      </c>
      <c r="F220" s="71">
        <f t="shared" si="1"/>
        <v>89.344380158784645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376491.49</v>
      </c>
      <c r="E225" s="192">
        <v>422349.37</v>
      </c>
      <c r="F225" s="71">
        <f t="shared" si="1"/>
        <v>112.18032311965405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90250</v>
      </c>
      <c r="E228" s="192"/>
      <c r="F228" s="71">
        <f t="shared" si="1"/>
        <v>0</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6158.17</v>
      </c>
      <c r="E230" s="192">
        <v>159.9</v>
      </c>
      <c r="F230" s="71">
        <f t="shared" si="1"/>
        <v>2.5965505986356336</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f>447382.36+340.67</f>
        <v>447723.02999999997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4674777.96</v>
      </c>
      <c r="E251" s="79">
        <f>+E252+E255-E264+E274+E291</f>
        <v>3688459.42</v>
      </c>
      <c r="F251" s="71">
        <f t="shared" si="1"/>
        <v>78.901275131364741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5429845.0800000001</v>
      </c>
      <c r="E252" s="79">
        <f>E253-E254</f>
        <v>5685958.3699999992</v>
      </c>
      <c r="F252" s="71">
        <f t="shared" si="1"/>
        <v>104.71676974621897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5474683.2400000002</v>
      </c>
      <c r="E253" s="192">
        <f>6108177.31+290.33</f>
        <v>6108467.6399999997</v>
      </c>
      <c r="F253" s="71">
        <f t="shared" si="1"/>
        <v>111.57664055098829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44838.16</v>
      </c>
      <c r="E254" s="192">
        <v>422509.27</v>
      </c>
      <c r="F254" s="71">
        <f t="shared" si="1"/>
        <v>942.29841278054232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-831113.24999999988</v>
      </c>
      <c r="E255" s="79">
        <f>E256-E260</f>
        <v>-2259130.4999999995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831113.24999999988</v>
      </c>
      <c r="E260" s="79">
        <f>SUM(E261:E263)</f>
        <v>2259130.4999999995</v>
      </c>
      <c r="F260" s="71">
        <f t="shared" si="1"/>
        <v>271.81981516959326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236801.21</v>
      </c>
      <c r="E261" s="192">
        <f>1387616.64+46627.88</f>
        <v>1434244.5199999998</v>
      </c>
      <c r="F261" s="71">
        <f t="shared" si="1"/>
        <v>605.67448958558941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558767.44999999995</v>
      </c>
      <c r="E262" s="192">
        <f>700582.56+2257.1</f>
        <v>702839.66</v>
      </c>
      <c r="F262" s="71">
        <f t="shared" si="1"/>
        <v>125.78393032736608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35544.589999999997</v>
      </c>
      <c r="E263" s="192">
        <v>122046.32</v>
      </c>
      <c r="F263" s="71">
        <f t="shared" si="1"/>
        <v>343.36116973075235</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23978.839999999997</v>
      </c>
      <c r="E274" s="79">
        <f>SUM(E275:E277)+SUM(E286:E290)</f>
        <v>248162.62</v>
      </c>
      <c r="F274" s="71">
        <f t="shared" si="1"/>
        <v>1034.9233741081723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17553.689999999999</v>
      </c>
      <c r="E275" s="192">
        <v>10858.57</v>
      </c>
      <c r="F275" s="71">
        <f t="shared" ref="F275:F290" si="39">IF(D275&gt;0,IF(E275/D275&gt;=100,"&gt;&gt;100",E275/D275*100),"-")</f>
        <v>61.859187441500907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5.2</v>
      </c>
      <c r="E276" s="192"/>
      <c r="F276" s="71">
        <f t="shared" si="39"/>
        <v>0</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3558.53</v>
      </c>
      <c r="E277" s="79">
        <f>SUM(E278:E285)</f>
        <v>230923.5</v>
      </c>
      <c r="F277" s="71">
        <f t="shared" si="39"/>
        <v>6489.2947368716859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3558.53</v>
      </c>
      <c r="E280" s="192">
        <v>230923.5</v>
      </c>
      <c r="F280" s="71">
        <f t="shared" si="39"/>
        <v>6489.2947368716859</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374.64</v>
      </c>
      <c r="E286" s="192">
        <v>2588.63</v>
      </c>
      <c r="F286" s="71">
        <f t="shared" si="39"/>
        <v>690.96465940636347</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2486.7800000000002</v>
      </c>
      <c r="E287" s="192">
        <f>1858.55+1933.37</f>
        <v>3791.92</v>
      </c>
      <c r="F287" s="71">
        <f t="shared" si="39"/>
        <v>152.48313079564738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52067.29</v>
      </c>
      <c r="E291" s="79">
        <f>SUM(E292:E295)</f>
        <v>13468.93</v>
      </c>
      <c r="F291" s="71">
        <f t="shared" si="1"/>
        <v>25.868313868457527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52067.29</v>
      </c>
      <c r="E292" s="192">
        <v>13468.93</v>
      </c>
      <c r="F292" s="71">
        <f t="shared" si="1"/>
        <v>25.868313868457527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335091.63</v>
      </c>
      <c r="E297" s="79">
        <f t="shared" si="42"/>
        <v>335091.63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335091.63</v>
      </c>
      <c r="E298" s="193">
        <v>335091.63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68865.070000000007</v>
      </c>
      <c r="E302" s="192">
        <f>256255.65+1933.37</f>
        <v>258189.02</v>
      </c>
      <c r="F302" s="71">
        <f t="shared" si="43"/>
        <v>374.92014456675929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82676.3</v>
      </c>
      <c r="E305" s="192">
        <v>73190.77</v>
      </c>
      <c r="F305" s="71">
        <f t="shared" si="43"/>
        <v>88.526905533992206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770.67</v>
      </c>
      <c r="E308" s="192">
        <f>713.41+836.3</f>
        <v>1549.71</v>
      </c>
      <c r="F308" s="71">
        <f t="shared" si="43"/>
        <v>201.08606796683409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4705.66</v>
      </c>
      <c r="E309" s="192">
        <f>5874.03+50.6</f>
        <v>5924.63</v>
      </c>
      <c r="F309" s="71">
        <f t="shared" si="43"/>
        <v>125.90433647989867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6119.83</v>
      </c>
      <c r="E311" s="192">
        <f>4042.75+66.77</f>
        <v>4109.5200000000004</v>
      </c>
      <c r="F311" s="71">
        <f t="shared" si="43"/>
        <v>67.150884910201754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752960</v>
      </c>
      <c r="E336" s="192">
        <f>1128632.44+6372.73</f>
        <v>1135005.17</v>
      </c>
      <c r="F336" s="71">
        <f t="shared" si="43"/>
        <v>150.73910566298341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72537.919999999998</v>
      </c>
      <c r="E337" s="192">
        <f>25932.86+42243.86</f>
        <v>68176.72</v>
      </c>
      <c r="F337" s="71">
        <f t="shared" si="43"/>
        <v>93.9876963662592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190064.01</v>
      </c>
      <c r="E338" s="192">
        <v>680134.09</v>
      </c>
      <c r="F338" s="71">
        <f t="shared" si="43"/>
        <v>357.84475451191418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14929.5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472899.66</v>
      </c>
      <c r="E342" s="192">
        <v>422509.27</v>
      </c>
      <c r="F342" s="71">
        <f t="shared" si="43"/>
        <v>89.344380158784645</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1328.2</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f>6394.18+340.67</f>
        <v>6734.85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440988.18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f>103792.76+370.73-1855.03</f>
        <v>102308.45999999999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335091.63</v>
      </c>
      <c r="E391" s="288">
        <v>335091.63</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241949.91</v>
      </c>
      <c r="E5" s="58">
        <f t="shared" si="0"/>
        <v>293368.26</v>
      </c>
      <c r="F5" s="59">
        <f t="shared" ref="F5:F141" si="1">IF(D5&gt;0,IF(E5/D5&gt;=100,"&gt;&gt;100",E5/D5*100),"-")</f>
        <v>121.25165080656571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107439.79000000001</v>
      </c>
      <c r="E6" s="60">
        <f t="shared" si="2"/>
        <v>135244.11000000002</v>
      </c>
      <c r="F6" s="45">
        <f t="shared" si="1"/>
        <v>125.87897835615651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80933.88</v>
      </c>
      <c r="E7" s="194">
        <v>113737.02</v>
      </c>
      <c r="F7" s="45">
        <f t="shared" si="1"/>
        <v>140.5307888365169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26505.91</v>
      </c>
      <c r="E8" s="194">
        <v>21507.09</v>
      </c>
      <c r="F8" s="45">
        <f t="shared" si="1"/>
        <v>81.140734273978893</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134510.12</v>
      </c>
      <c r="E13" s="60">
        <f t="shared" si="4"/>
        <v>158124.15000000002</v>
      </c>
      <c r="F13" s="45">
        <f t="shared" si="1"/>
        <v>117.55557871779463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78564.86</v>
      </c>
      <c r="E14" s="194">
        <v>97618.74</v>
      </c>
      <c r="F14" s="45">
        <f t="shared" si="1"/>
        <v>124.25242022960393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55945.26</v>
      </c>
      <c r="E16" s="194">
        <v>60505.41</v>
      </c>
      <c r="F16" s="45">
        <f t="shared" si="1"/>
        <v>108.15109269310751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531.25</v>
      </c>
      <c r="E22" s="60">
        <f t="shared" si="5"/>
        <v>3125</v>
      </c>
      <c r="F22" s="45">
        <f t="shared" si="1"/>
        <v>588.23529411764707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531.25</v>
      </c>
      <c r="E24" s="194">
        <v>3125</v>
      </c>
      <c r="F24" s="45">
        <f t="shared" si="1"/>
        <v>588.23529411764707</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1120</v>
      </c>
      <c r="E28" s="60">
        <f t="shared" si="6"/>
        <v>14450</v>
      </c>
      <c r="F28" s="45">
        <f t="shared" si="1"/>
        <v>1290.1785714285713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13250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1120</v>
      </c>
      <c r="E34" s="194">
        <v>1200</v>
      </c>
      <c r="F34" s="45">
        <f t="shared" si="1"/>
        <v>107.14285714285714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107269.81</v>
      </c>
      <c r="E35" s="60">
        <f t="shared" si="7"/>
        <v>293323.14</v>
      </c>
      <c r="F35" s="45">
        <f t="shared" si="1"/>
        <v>273.44426171725303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18750</v>
      </c>
      <c r="E54" s="60">
        <f t="shared" si="12"/>
        <v>176491</v>
      </c>
      <c r="F54" s="45">
        <f t="shared" si="1"/>
        <v>941.28533333333326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18750</v>
      </c>
      <c r="E55" s="194">
        <v>92203.5</v>
      </c>
      <c r="F55" s="45">
        <f t="shared" si="1"/>
        <v>491.75199999999995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84287.5</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2280.84</v>
      </c>
      <c r="E60" s="194">
        <v>2280.84</v>
      </c>
      <c r="F60" s="45">
        <f t="shared" si="1"/>
        <v>100</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86238.97</v>
      </c>
      <c r="E61" s="60">
        <f t="shared" si="13"/>
        <v>114551.29999999999</v>
      </c>
      <c r="F61" s="45">
        <f t="shared" si="1"/>
        <v>132.83008829998778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86175.97</v>
      </c>
      <c r="E64" s="194">
        <v>114475.26</v>
      </c>
      <c r="F64" s="45">
        <f t="shared" si="1"/>
        <v>132.83895731025711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63</v>
      </c>
      <c r="E65" s="194">
        <v>76.040000000000006</v>
      </c>
      <c r="F65" s="45">
        <f t="shared" si="1"/>
        <v>120.69841269841271</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24628.07</v>
      </c>
      <c r="E75" s="60">
        <f t="shared" si="15"/>
        <v>15626.88</v>
      </c>
      <c r="F75" s="45">
        <f t="shared" si="1"/>
        <v>63.451500665703811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24628.07</v>
      </c>
      <c r="E81" s="194">
        <v>15626.88</v>
      </c>
      <c r="F81" s="45">
        <f t="shared" si="1"/>
        <v>63.451500665703811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66872.820000000007</v>
      </c>
      <c r="E82" s="60">
        <f t="shared" si="16"/>
        <v>207334.33999999997</v>
      </c>
      <c r="F82" s="45">
        <f t="shared" si="1"/>
        <v>310.04276475853709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4000.08</v>
      </c>
      <c r="E83" s="194">
        <v>39098.589999999997</v>
      </c>
      <c r="F83" s="45">
        <f t="shared" si="1"/>
        <v>977.44520109597806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18150</v>
      </c>
      <c r="E84" s="194">
        <v>127039.7</v>
      </c>
      <c r="F84" s="45">
        <f t="shared" si="1"/>
        <v>699.94325068870523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311.95</v>
      </c>
      <c r="E85" s="194">
        <v>318.83</v>
      </c>
      <c r="F85" s="45">
        <f t="shared" si="1"/>
        <v>102.20548164769995</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44410.79</v>
      </c>
      <c r="E86" s="194">
        <v>40877.22</v>
      </c>
      <c r="F86" s="45">
        <f t="shared" si="1"/>
        <v>92.043442595819627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554.86</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554.86</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89234.69</v>
      </c>
      <c r="E107" s="60">
        <f t="shared" si="21"/>
        <v>198658.31</v>
      </c>
      <c r="F107" s="45">
        <f t="shared" si="1"/>
        <v>222.6245308859144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60958.92</v>
      </c>
      <c r="E108" s="194">
        <v>158975.63</v>
      </c>
      <c r="F108" s="45">
        <f t="shared" si="1"/>
        <v>260.79141493976601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7909.77</v>
      </c>
      <c r="E109" s="194">
        <v>38202.68</v>
      </c>
      <c r="F109" s="45">
        <f t="shared" si="1"/>
        <v>482.98092106344433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1060</v>
      </c>
      <c r="E111" s="194">
        <v>1280</v>
      </c>
      <c r="F111" s="45">
        <f t="shared" si="1"/>
        <v>120.75471698113208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19306</v>
      </c>
      <c r="E113" s="194">
        <v>200</v>
      </c>
      <c r="F113" s="45">
        <f t="shared" si="1"/>
        <v>1.0359473738734073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429437.9</v>
      </c>
      <c r="E114" s="60">
        <f t="shared" si="22"/>
        <v>600805.54999999993</v>
      </c>
      <c r="F114" s="45">
        <f t="shared" si="1"/>
        <v>139.90510618648236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428376.14</v>
      </c>
      <c r="E115" s="60">
        <f t="shared" si="23"/>
        <v>600141.94999999995</v>
      </c>
      <c r="F115" s="45">
        <f t="shared" si="1"/>
        <v>140.09696011547234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422069.51</v>
      </c>
      <c r="E116" s="194">
        <f>31270.07+570086.77-10003.62</f>
        <v>591353.22</v>
      </c>
      <c r="F116" s="45">
        <f t="shared" si="1"/>
        <v>140.10801680509923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6306.63</v>
      </c>
      <c r="E117" s="194">
        <v>8788.73</v>
      </c>
      <c r="F117" s="45">
        <f t="shared" si="1"/>
        <v>139.35699414742896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1061.76</v>
      </c>
      <c r="E122" s="60">
        <f t="shared" si="25"/>
        <v>663.6</v>
      </c>
      <c r="F122" s="45">
        <f t="shared" si="1"/>
        <v>62.5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1061.76</v>
      </c>
      <c r="E124" s="194">
        <v>663.6</v>
      </c>
      <c r="F124" s="45">
        <f t="shared" si="1"/>
        <v>62.5</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43360.58</v>
      </c>
      <c r="E129" s="60">
        <f t="shared" si="26"/>
        <v>70347.28</v>
      </c>
      <c r="F129" s="45">
        <f t="shared" si="1"/>
        <v>162.2378667444024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1750</v>
      </c>
      <c r="E135" s="194">
        <v>2100</v>
      </c>
      <c r="F135" s="45">
        <f t="shared" si="1"/>
        <v>120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199.9</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3076.51</v>
      </c>
      <c r="E138" s="194">
        <v>3040</v>
      </c>
      <c r="F138" s="45">
        <f t="shared" si="1"/>
        <v>98.813265680917667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38534.07</v>
      </c>
      <c r="E140" s="194">
        <v>65007.38</v>
      </c>
      <c r="F140" s="45">
        <f t="shared" si="1"/>
        <v>168.70104818930366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1004405.03</v>
      </c>
      <c r="E141" s="81">
        <f t="shared" si="28"/>
        <v>1697593.6199999999</v>
      </c>
      <c r="F141" s="61">
        <f t="shared" si="1"/>
        <v>169.01484653058736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423945.84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423945.84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423945.84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423945.84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9" zoomScaleNormal="100" workbookViewId="0">
      <selection activeCell="D97" sqref="D9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1488461.59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3492348.6299999994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1612943.6999999997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f>136790.39+474180.74</f>
        <v>610971.13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f>439927.12+96609.69</f>
        <v>536536.81000000006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f>379755.69+853.36</f>
        <v>380609.05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1393.21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68556.94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12232.17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2644.39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878426.38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470861.71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470861.71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527498.26+2618.58</f>
        <v>530116.84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2212332.44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1235259.7299999997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f>135210.92+470013.74</f>
        <v>605224.66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f>429139.1+102059.35</f>
        <v>531198.44999999995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f>728.96+931.78</f>
        <v>1660.74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1393.21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27781.02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3759.67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f>61410.55+2831.43</f>
        <v>64241.98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373426.8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521252.1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521252.1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f>80115.9+2277.91</f>
        <v>82393.81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2768477.78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2685371.56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1135005.1700000002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642.87</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5.2</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637.66999999999996</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395822.28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f>31972.49+848.7</f>
        <v>32821.19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f>44345.52+311.44</f>
        <v>44656.959999999999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39138.959999999999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f>274037.64+5167.53</f>
        <v>279205.17000000004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552903.85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2181.12</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10380.370000000001</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427028.81</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f>113268.49+45.06</f>
        <v>113313.55</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139535.1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1578.44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23426.6</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23818.12</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90711.94</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27944.55</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8272.5</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200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19472.05</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18156.52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16823.68</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4.6399999999999997</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1328.2</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680134.09000000008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60203.75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27589.3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457873.49</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134467.54999999999</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422509.27</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422509.27</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f>447382.36+340.67</f>
        <v>447723.02999999997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83106.22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f>25932.86+42243.86</f>
        <v>68176.72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14929.5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29935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3601</v>
      </c>
      <c r="D289" s="95"/>
      <c r="E289" s="51">
        <f t="shared" si="17"/>
        <v>0</v>
      </c>
      <c r="F289" s="51">
        <f t="shared" si="18"/>
        <v>1</v>
      </c>
      <c r="G289" s="51"/>
      <c r="H289" s="51"/>
      <c r="I289" s="51"/>
      <c r="J289" s="51"/>
      <c r="K289" s="51"/>
      <c r="L289" s="51">
        <f>IF(AND('PR-RAS'!D617&gt;0,'PR-RAS'!D992=0),1,0)</f>
        <v>0</v>
      </c>
      <c r="M289" s="51">
        <f>IF(AND('PR-RAS'!E617&gt;0,'PR-RAS'!E992=0),1,0)</f>
        <v>1</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Pročelnik Primorski Dolac</cp:lastModifiedBy>
  <cp:lastPrinted>2026-02-25T06:43:54Z</cp:lastPrinted>
  <dcterms:created xsi:type="dcterms:W3CDTF">2022-04-01T05:14:30Z</dcterms:created>
  <dcterms:modified xsi:type="dcterms:W3CDTF">2026-02-25T06:44:06Z</dcterms:modified>
</cp:coreProperties>
</file>